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a\_volejbal\testování SCM\SCM kluci 2015 09\"/>
    </mc:Choice>
  </mc:AlternateContent>
  <bookViews>
    <workbookView xWindow="0" yWindow="0" windowWidth="23040" windowHeight="9408" tabRatio="846"/>
  </bookViews>
  <sheets>
    <sheet name="hráči" sheetId="30" r:id="rId1"/>
    <sheet name="body družstva" sheetId="31" r:id="rId2"/>
  </sheets>
  <definedNames>
    <definedName name="_xlnm.Print_Titles" localSheetId="0">hráči!$1:$2</definedName>
  </definedNames>
  <calcPr calcId="152511"/>
</workbook>
</file>

<file path=xl/calcChain.xml><?xml version="1.0" encoding="utf-8"?>
<calcChain xmlns="http://schemas.openxmlformats.org/spreadsheetml/2006/main">
  <c r="F4" i="31" l="1"/>
  <c r="G4" i="31"/>
  <c r="F15" i="31"/>
  <c r="G15" i="31"/>
  <c r="F12" i="31"/>
  <c r="G12" i="31"/>
  <c r="F9" i="31"/>
  <c r="G9" i="31"/>
  <c r="F8" i="31"/>
  <c r="G8" i="31"/>
  <c r="F5" i="31"/>
  <c r="G5" i="31"/>
  <c r="F14" i="31"/>
  <c r="G14" i="31"/>
  <c r="F13" i="31"/>
  <c r="G13" i="31"/>
  <c r="F6" i="31"/>
  <c r="G6" i="31"/>
  <c r="F10" i="31"/>
  <c r="G10" i="31"/>
  <c r="F7" i="31"/>
  <c r="G7" i="31"/>
  <c r="F11" i="31"/>
  <c r="G11" i="31"/>
  <c r="B16" i="31"/>
  <c r="C16" i="31"/>
  <c r="C17" i="31" s="1"/>
  <c r="D16" i="31"/>
  <c r="E16" i="31"/>
  <c r="H12" i="31" l="1"/>
  <c r="H15" i="31"/>
  <c r="H4" i="31"/>
  <c r="H13" i="31"/>
  <c r="H11" i="31"/>
  <c r="H5" i="31"/>
  <c r="H10" i="31"/>
  <c r="H8" i="31"/>
  <c r="E17" i="31"/>
  <c r="H6" i="31"/>
  <c r="D17" i="31"/>
  <c r="H7" i="31"/>
  <c r="B17" i="31"/>
  <c r="H14" i="31"/>
  <c r="H9" i="31"/>
  <c r="J114" i="30"/>
  <c r="P114" i="30" s="1"/>
  <c r="J51" i="30"/>
  <c r="P51" i="30" s="1"/>
  <c r="K51" i="30"/>
  <c r="Q51" i="30" s="1"/>
  <c r="L51" i="30"/>
  <c r="R51" i="30" s="1"/>
  <c r="M51" i="30"/>
  <c r="N51" i="30"/>
  <c r="T51" i="30" s="1"/>
  <c r="S51" i="30"/>
  <c r="J26" i="30"/>
  <c r="K26" i="30"/>
  <c r="Q26" i="30" s="1"/>
  <c r="L26" i="30"/>
  <c r="R26" i="30" s="1"/>
  <c r="M26" i="30"/>
  <c r="S26" i="30" s="1"/>
  <c r="N26" i="30"/>
  <c r="T26" i="30" s="1"/>
  <c r="J64" i="30"/>
  <c r="K64" i="30"/>
  <c r="Q64" i="30" s="1"/>
  <c r="L64" i="30"/>
  <c r="R64" i="30" s="1"/>
  <c r="M64" i="30"/>
  <c r="S64" i="30" s="1"/>
  <c r="N64" i="30"/>
  <c r="T64" i="30" s="1"/>
  <c r="P64" i="30"/>
  <c r="J6" i="30"/>
  <c r="K6" i="30"/>
  <c r="Q6" i="30" s="1"/>
  <c r="L6" i="30"/>
  <c r="R6" i="30" s="1"/>
  <c r="M6" i="30"/>
  <c r="S6" i="30" s="1"/>
  <c r="N6" i="30"/>
  <c r="T6" i="30" s="1"/>
  <c r="J131" i="30"/>
  <c r="K131" i="30"/>
  <c r="Q131" i="30" s="1"/>
  <c r="L131" i="30"/>
  <c r="R131" i="30" s="1"/>
  <c r="M131" i="30"/>
  <c r="N131" i="30"/>
  <c r="T131" i="30" s="1"/>
  <c r="S131" i="30"/>
  <c r="J130" i="30"/>
  <c r="K130" i="30"/>
  <c r="Q130" i="30" s="1"/>
  <c r="L130" i="30"/>
  <c r="R130" i="30" s="1"/>
  <c r="M130" i="30"/>
  <c r="S130" i="30" s="1"/>
  <c r="N130" i="30"/>
  <c r="T130" i="30"/>
  <c r="J24" i="30"/>
  <c r="P24" i="30" s="1"/>
  <c r="K24" i="30"/>
  <c r="Q24" i="30" s="1"/>
  <c r="L24" i="30"/>
  <c r="R24" i="30" s="1"/>
  <c r="M24" i="30"/>
  <c r="S24" i="30" s="1"/>
  <c r="N24" i="30"/>
  <c r="T24" i="30" s="1"/>
  <c r="J16" i="30"/>
  <c r="K16" i="30"/>
  <c r="Q16" i="30" s="1"/>
  <c r="L16" i="30"/>
  <c r="R16" i="30" s="1"/>
  <c r="M16" i="30"/>
  <c r="S16" i="30" s="1"/>
  <c r="N16" i="30"/>
  <c r="T16" i="30" s="1"/>
  <c r="J13" i="30"/>
  <c r="K13" i="30"/>
  <c r="Q13" i="30" s="1"/>
  <c r="L13" i="30"/>
  <c r="R13" i="30" s="1"/>
  <c r="M13" i="30"/>
  <c r="S13" i="30" s="1"/>
  <c r="N13" i="30"/>
  <c r="T13" i="30" s="1"/>
  <c r="J79" i="30"/>
  <c r="K79" i="30"/>
  <c r="Q79" i="30" s="1"/>
  <c r="L79" i="30"/>
  <c r="R79" i="30" s="1"/>
  <c r="M79" i="30"/>
  <c r="S79" i="30" s="1"/>
  <c r="N79" i="30"/>
  <c r="T79" i="30"/>
  <c r="J117" i="30"/>
  <c r="P117" i="30" s="1"/>
  <c r="K117" i="30"/>
  <c r="Q117" i="30" s="1"/>
  <c r="L117" i="30"/>
  <c r="R117" i="30" s="1"/>
  <c r="M117" i="30"/>
  <c r="S117" i="30" s="1"/>
  <c r="N117" i="30"/>
  <c r="T117" i="30" s="1"/>
  <c r="J120" i="30"/>
  <c r="K120" i="30"/>
  <c r="Q120" i="30" s="1"/>
  <c r="L120" i="30"/>
  <c r="R120" i="30" s="1"/>
  <c r="M120" i="30"/>
  <c r="S120" i="30" s="1"/>
  <c r="N120" i="30"/>
  <c r="T120" i="30" s="1"/>
  <c r="J89" i="30"/>
  <c r="K89" i="30"/>
  <c r="Q89" i="30" s="1"/>
  <c r="L89" i="30"/>
  <c r="R89" i="30" s="1"/>
  <c r="M89" i="30"/>
  <c r="S89" i="30" s="1"/>
  <c r="N89" i="30"/>
  <c r="T89" i="30" s="1"/>
  <c r="P89" i="30"/>
  <c r="J129" i="30"/>
  <c r="K129" i="30"/>
  <c r="L129" i="30"/>
  <c r="R129" i="30" s="1"/>
  <c r="M129" i="30"/>
  <c r="S129" i="30" s="1"/>
  <c r="N129" i="30"/>
  <c r="Q129" i="30"/>
  <c r="T129" i="30"/>
  <c r="J12" i="30"/>
  <c r="P12" i="30" s="1"/>
  <c r="K12" i="30"/>
  <c r="Q12" i="30" s="1"/>
  <c r="L12" i="30"/>
  <c r="M12" i="30"/>
  <c r="S12" i="30" s="1"/>
  <c r="N12" i="30"/>
  <c r="T12" i="30" s="1"/>
  <c r="R12" i="30"/>
  <c r="J25" i="30"/>
  <c r="K25" i="30"/>
  <c r="Q25" i="30" s="1"/>
  <c r="L25" i="30"/>
  <c r="R25" i="30" s="1"/>
  <c r="M25" i="30"/>
  <c r="S25" i="30" s="1"/>
  <c r="N25" i="30"/>
  <c r="T25" i="30" s="1"/>
  <c r="J53" i="30"/>
  <c r="P53" i="30" s="1"/>
  <c r="K53" i="30"/>
  <c r="Q53" i="30" s="1"/>
  <c r="L53" i="30"/>
  <c r="M53" i="30"/>
  <c r="S53" i="30" s="1"/>
  <c r="N53" i="30"/>
  <c r="T53" i="30" s="1"/>
  <c r="R53" i="30"/>
  <c r="J3" i="30"/>
  <c r="K3" i="30"/>
  <c r="Q3" i="30" s="1"/>
  <c r="L3" i="30"/>
  <c r="R3" i="30" s="1"/>
  <c r="M3" i="30"/>
  <c r="S3" i="30" s="1"/>
  <c r="N3" i="30"/>
  <c r="T3" i="30" s="1"/>
  <c r="J35" i="30"/>
  <c r="P35" i="30" s="1"/>
  <c r="K35" i="30"/>
  <c r="Q35" i="30" s="1"/>
  <c r="L35" i="30"/>
  <c r="R35" i="30" s="1"/>
  <c r="M35" i="30"/>
  <c r="S35" i="30" s="1"/>
  <c r="N35" i="30"/>
  <c r="T35" i="30" s="1"/>
  <c r="J48" i="30"/>
  <c r="K48" i="30"/>
  <c r="Q48" i="30" s="1"/>
  <c r="L48" i="30"/>
  <c r="R48" i="30" s="1"/>
  <c r="M48" i="30"/>
  <c r="S48" i="30" s="1"/>
  <c r="N48" i="30"/>
  <c r="T48" i="30" s="1"/>
  <c r="J52" i="30"/>
  <c r="K52" i="30"/>
  <c r="Q52" i="30" s="1"/>
  <c r="L52" i="30"/>
  <c r="R52" i="30" s="1"/>
  <c r="M52" i="30"/>
  <c r="S52" i="30" s="1"/>
  <c r="N52" i="30"/>
  <c r="T52" i="30" s="1"/>
  <c r="P52" i="30"/>
  <c r="J93" i="30"/>
  <c r="K93" i="30"/>
  <c r="L93" i="30"/>
  <c r="R93" i="30" s="1"/>
  <c r="M93" i="30"/>
  <c r="S93" i="30" s="1"/>
  <c r="N93" i="30"/>
  <c r="T93" i="30" s="1"/>
  <c r="Q93" i="30"/>
  <c r="J116" i="30"/>
  <c r="K116" i="30"/>
  <c r="L116" i="30"/>
  <c r="R116" i="30" s="1"/>
  <c r="M116" i="30"/>
  <c r="S116" i="30" s="1"/>
  <c r="N116" i="30"/>
  <c r="T116" i="30" s="1"/>
  <c r="P116" i="30"/>
  <c r="Q116" i="30"/>
  <c r="J113" i="30"/>
  <c r="K113" i="30"/>
  <c r="Q113" i="30" s="1"/>
  <c r="L113" i="30"/>
  <c r="R113" i="30" s="1"/>
  <c r="M113" i="30"/>
  <c r="S113" i="30" s="1"/>
  <c r="N113" i="30"/>
  <c r="T113" i="30"/>
  <c r="J66" i="30"/>
  <c r="K66" i="30"/>
  <c r="L66" i="30"/>
  <c r="M66" i="30"/>
  <c r="S66" i="30" s="1"/>
  <c r="N66" i="30"/>
  <c r="T66" i="30" s="1"/>
  <c r="P66" i="30"/>
  <c r="Q66" i="30"/>
  <c r="R66" i="30"/>
  <c r="J9" i="30"/>
  <c r="K9" i="30"/>
  <c r="Q9" i="30" s="1"/>
  <c r="L9" i="30"/>
  <c r="R9" i="30" s="1"/>
  <c r="M9" i="30"/>
  <c r="S9" i="30" s="1"/>
  <c r="N9" i="30"/>
  <c r="T9" i="30" s="1"/>
  <c r="J22" i="30"/>
  <c r="K22" i="30"/>
  <c r="L22" i="30"/>
  <c r="R22" i="30" s="1"/>
  <c r="M22" i="30"/>
  <c r="S22" i="30" s="1"/>
  <c r="N22" i="30"/>
  <c r="T22" i="30" s="1"/>
  <c r="P22" i="30"/>
  <c r="Q22" i="30"/>
  <c r="J63" i="30"/>
  <c r="K63" i="30"/>
  <c r="L63" i="30"/>
  <c r="R63" i="30" s="1"/>
  <c r="M63" i="30"/>
  <c r="S63" i="30" s="1"/>
  <c r="N63" i="30"/>
  <c r="T63" i="30" s="1"/>
  <c r="Q63" i="30"/>
  <c r="J46" i="30"/>
  <c r="P46" i="30" s="1"/>
  <c r="K46" i="30"/>
  <c r="L46" i="30"/>
  <c r="M46" i="30"/>
  <c r="S46" i="30" s="1"/>
  <c r="N46" i="30"/>
  <c r="T46" i="30" s="1"/>
  <c r="Q46" i="30"/>
  <c r="R46" i="30"/>
  <c r="J65" i="30"/>
  <c r="P65" i="30" s="1"/>
  <c r="K65" i="30"/>
  <c r="Q65" i="30" s="1"/>
  <c r="L65" i="30"/>
  <c r="M65" i="30"/>
  <c r="S65" i="30" s="1"/>
  <c r="N65" i="30"/>
  <c r="T65" i="30"/>
  <c r="J108" i="30"/>
  <c r="P108" i="30" s="1"/>
  <c r="K108" i="30"/>
  <c r="Q108" i="30" s="1"/>
  <c r="L108" i="30"/>
  <c r="R108" i="30" s="1"/>
  <c r="M108" i="30"/>
  <c r="S108" i="30" s="1"/>
  <c r="N108" i="30"/>
  <c r="T108" i="30" s="1"/>
  <c r="J72" i="30"/>
  <c r="P72" i="30" s="1"/>
  <c r="K72" i="30"/>
  <c r="Q72" i="30" s="1"/>
  <c r="L72" i="30"/>
  <c r="M72" i="30"/>
  <c r="S72" i="30" s="1"/>
  <c r="N72" i="30"/>
  <c r="T72" i="30"/>
  <c r="J118" i="30"/>
  <c r="P118" i="30" s="1"/>
  <c r="K118" i="30"/>
  <c r="Q118" i="30" s="1"/>
  <c r="L118" i="30"/>
  <c r="R118" i="30" s="1"/>
  <c r="M118" i="30"/>
  <c r="S118" i="30" s="1"/>
  <c r="N118" i="30"/>
  <c r="T118" i="30" s="1"/>
  <c r="J104" i="30"/>
  <c r="P104" i="30" s="1"/>
  <c r="K104" i="30"/>
  <c r="Q104" i="30" s="1"/>
  <c r="L104" i="30"/>
  <c r="M104" i="30"/>
  <c r="S104" i="30" s="1"/>
  <c r="N104" i="30"/>
  <c r="T104" i="30" s="1"/>
  <c r="J107" i="30"/>
  <c r="P107" i="30" s="1"/>
  <c r="K107" i="30"/>
  <c r="Q107" i="30" s="1"/>
  <c r="L107" i="30"/>
  <c r="R107" i="30" s="1"/>
  <c r="M107" i="30"/>
  <c r="S107" i="30" s="1"/>
  <c r="N107" i="30"/>
  <c r="T107" i="30" s="1"/>
  <c r="J101" i="30"/>
  <c r="P101" i="30" s="1"/>
  <c r="K101" i="30"/>
  <c r="Q101" i="30" s="1"/>
  <c r="L101" i="30"/>
  <c r="M101" i="30"/>
  <c r="S101" i="30" s="1"/>
  <c r="N101" i="30"/>
  <c r="T101" i="30" s="1"/>
  <c r="J94" i="30"/>
  <c r="K94" i="30"/>
  <c r="Q94" i="30" s="1"/>
  <c r="L94" i="30"/>
  <c r="R94" i="30" s="1"/>
  <c r="M94" i="30"/>
  <c r="S94" i="30" s="1"/>
  <c r="N94" i="30"/>
  <c r="T94" i="30" s="1"/>
  <c r="P94" i="30"/>
  <c r="J115" i="30"/>
  <c r="P115" i="30" s="1"/>
  <c r="K115" i="30"/>
  <c r="Q115" i="30" s="1"/>
  <c r="L115" i="30"/>
  <c r="O115" i="30" s="1"/>
  <c r="U115" i="30" s="1"/>
  <c r="M115" i="30"/>
  <c r="S115" i="30" s="1"/>
  <c r="N115" i="30"/>
  <c r="T115" i="30" s="1"/>
  <c r="J8" i="30"/>
  <c r="K8" i="30"/>
  <c r="L8" i="30"/>
  <c r="R8" i="30" s="1"/>
  <c r="M8" i="30"/>
  <c r="S8" i="30" s="1"/>
  <c r="N8" i="30"/>
  <c r="T8" i="30" s="1"/>
  <c r="P8" i="30"/>
  <c r="Q8" i="30"/>
  <c r="J105" i="30"/>
  <c r="P105" i="30" s="1"/>
  <c r="K105" i="30"/>
  <c r="L105" i="30"/>
  <c r="M105" i="30"/>
  <c r="S105" i="30" s="1"/>
  <c r="N105" i="30"/>
  <c r="Q105" i="30"/>
  <c r="T105" i="30"/>
  <c r="J84" i="30"/>
  <c r="K84" i="30"/>
  <c r="L84" i="30"/>
  <c r="M84" i="30"/>
  <c r="S84" i="30" s="1"/>
  <c r="N84" i="30"/>
  <c r="T84" i="30" s="1"/>
  <c r="P84" i="30"/>
  <c r="Q84" i="30"/>
  <c r="R84" i="30"/>
  <c r="J110" i="30"/>
  <c r="P110" i="30" s="1"/>
  <c r="K110" i="30"/>
  <c r="Q110" i="30" s="1"/>
  <c r="L110" i="30"/>
  <c r="M110" i="30"/>
  <c r="S110" i="30" s="1"/>
  <c r="N110" i="30"/>
  <c r="T110" i="30" s="1"/>
  <c r="J112" i="30"/>
  <c r="P112" i="30" s="1"/>
  <c r="K112" i="30"/>
  <c r="L112" i="30"/>
  <c r="R112" i="30" s="1"/>
  <c r="M112" i="30"/>
  <c r="S112" i="30" s="1"/>
  <c r="N112" i="30"/>
  <c r="T112" i="30" s="1"/>
  <c r="Q112" i="30"/>
  <c r="N27" i="30"/>
  <c r="T27" i="30" s="1"/>
  <c r="M27" i="30"/>
  <c r="S27" i="30" s="1"/>
  <c r="L27" i="30"/>
  <c r="R27" i="30" s="1"/>
  <c r="K27" i="30"/>
  <c r="Q27" i="30" s="1"/>
  <c r="J27" i="30"/>
  <c r="N49" i="30"/>
  <c r="T49" i="30" s="1"/>
  <c r="M49" i="30"/>
  <c r="S49" i="30" s="1"/>
  <c r="L49" i="30"/>
  <c r="R49" i="30" s="1"/>
  <c r="K49" i="30"/>
  <c r="Q49" i="30" s="1"/>
  <c r="J49" i="30"/>
  <c r="P49" i="30" s="1"/>
  <c r="N21" i="30"/>
  <c r="T21" i="30" s="1"/>
  <c r="M21" i="30"/>
  <c r="S21" i="30" s="1"/>
  <c r="L21" i="30"/>
  <c r="R21" i="30" s="1"/>
  <c r="K21" i="30"/>
  <c r="Q21" i="30" s="1"/>
  <c r="J21" i="30"/>
  <c r="N69" i="30"/>
  <c r="T69" i="30" s="1"/>
  <c r="M69" i="30"/>
  <c r="S69" i="30" s="1"/>
  <c r="L69" i="30"/>
  <c r="R69" i="30" s="1"/>
  <c r="K69" i="30"/>
  <c r="Q69" i="30" s="1"/>
  <c r="J69" i="30"/>
  <c r="P69" i="30" s="1"/>
  <c r="N83" i="30"/>
  <c r="T83" i="30" s="1"/>
  <c r="M83" i="30"/>
  <c r="S83" i="30" s="1"/>
  <c r="L83" i="30"/>
  <c r="R83" i="30" s="1"/>
  <c r="K83" i="30"/>
  <c r="Q83" i="30" s="1"/>
  <c r="J83" i="30"/>
  <c r="N68" i="30"/>
  <c r="T68" i="30" s="1"/>
  <c r="M68" i="30"/>
  <c r="S68" i="30" s="1"/>
  <c r="L68" i="30"/>
  <c r="R68" i="30" s="1"/>
  <c r="K68" i="30"/>
  <c r="Q68" i="30" s="1"/>
  <c r="J68" i="30"/>
  <c r="P68" i="30" s="1"/>
  <c r="R54" i="30"/>
  <c r="N54" i="30"/>
  <c r="T54" i="30" s="1"/>
  <c r="M54" i="30"/>
  <c r="S54" i="30" s="1"/>
  <c r="L54" i="30"/>
  <c r="K54" i="30"/>
  <c r="Q54" i="30" s="1"/>
  <c r="J54" i="30"/>
  <c r="N20" i="30"/>
  <c r="T20" i="30" s="1"/>
  <c r="M20" i="30"/>
  <c r="S20" i="30" s="1"/>
  <c r="L20" i="30"/>
  <c r="R20" i="30" s="1"/>
  <c r="K20" i="30"/>
  <c r="Q20" i="30" s="1"/>
  <c r="J20" i="30"/>
  <c r="P20" i="30" s="1"/>
  <c r="N23" i="30"/>
  <c r="T23" i="30" s="1"/>
  <c r="M23" i="30"/>
  <c r="S23" i="30" s="1"/>
  <c r="L23" i="30"/>
  <c r="R23" i="30" s="1"/>
  <c r="K23" i="30"/>
  <c r="Q23" i="30" s="1"/>
  <c r="J23" i="30"/>
  <c r="N11" i="30"/>
  <c r="T11" i="30" s="1"/>
  <c r="M11" i="30"/>
  <c r="S11" i="30" s="1"/>
  <c r="L11" i="30"/>
  <c r="R11" i="30" s="1"/>
  <c r="K11" i="30"/>
  <c r="Q11" i="30" s="1"/>
  <c r="J11" i="30"/>
  <c r="P11" i="30" s="1"/>
  <c r="R18" i="30"/>
  <c r="N18" i="30"/>
  <c r="T18" i="30" s="1"/>
  <c r="M18" i="30"/>
  <c r="S18" i="30" s="1"/>
  <c r="L18" i="30"/>
  <c r="K18" i="30"/>
  <c r="Q18" i="30" s="1"/>
  <c r="J18" i="30"/>
  <c r="N31" i="30"/>
  <c r="T31" i="30" s="1"/>
  <c r="M31" i="30"/>
  <c r="S31" i="30" s="1"/>
  <c r="L31" i="30"/>
  <c r="R31" i="30" s="1"/>
  <c r="K31" i="30"/>
  <c r="Q31" i="30" s="1"/>
  <c r="J31" i="30"/>
  <c r="P31" i="30" s="1"/>
  <c r="N122" i="30"/>
  <c r="T122" i="30" s="1"/>
  <c r="M122" i="30"/>
  <c r="S122" i="30" s="1"/>
  <c r="L122" i="30"/>
  <c r="R122" i="30" s="1"/>
  <c r="K122" i="30"/>
  <c r="Q122" i="30" s="1"/>
  <c r="J122" i="30"/>
  <c r="N30" i="30"/>
  <c r="T30" i="30" s="1"/>
  <c r="M30" i="30"/>
  <c r="S30" i="30" s="1"/>
  <c r="L30" i="30"/>
  <c r="R30" i="30" s="1"/>
  <c r="K30" i="30"/>
  <c r="Q30" i="30" s="1"/>
  <c r="J30" i="30"/>
  <c r="P30" i="30" s="1"/>
  <c r="N15" i="30"/>
  <c r="T15" i="30" s="1"/>
  <c r="M15" i="30"/>
  <c r="S15" i="30" s="1"/>
  <c r="L15" i="30"/>
  <c r="R15" i="30" s="1"/>
  <c r="K15" i="30"/>
  <c r="Q15" i="30" s="1"/>
  <c r="J15" i="30"/>
  <c r="N56" i="30"/>
  <c r="T56" i="30" s="1"/>
  <c r="M56" i="30"/>
  <c r="S56" i="30" s="1"/>
  <c r="L56" i="30"/>
  <c r="R56" i="30" s="1"/>
  <c r="K56" i="30"/>
  <c r="Q56" i="30" s="1"/>
  <c r="J56" i="30"/>
  <c r="P56" i="30" s="1"/>
  <c r="N50" i="30"/>
  <c r="T50" i="30" s="1"/>
  <c r="M50" i="30"/>
  <c r="S50" i="30" s="1"/>
  <c r="L50" i="30"/>
  <c r="R50" i="30" s="1"/>
  <c r="K50" i="30"/>
  <c r="Q50" i="30" s="1"/>
  <c r="J50" i="30"/>
  <c r="N39" i="30"/>
  <c r="T39" i="30" s="1"/>
  <c r="M39" i="30"/>
  <c r="S39" i="30" s="1"/>
  <c r="L39" i="30"/>
  <c r="R39" i="30" s="1"/>
  <c r="K39" i="30"/>
  <c r="Q39" i="30" s="1"/>
  <c r="J39" i="30"/>
  <c r="P39" i="30" s="1"/>
  <c r="N92" i="30"/>
  <c r="T92" i="30" s="1"/>
  <c r="M92" i="30"/>
  <c r="S92" i="30" s="1"/>
  <c r="L92" i="30"/>
  <c r="R92" i="30" s="1"/>
  <c r="K92" i="30"/>
  <c r="Q92" i="30" s="1"/>
  <c r="J92" i="30"/>
  <c r="N77" i="30"/>
  <c r="T77" i="30" s="1"/>
  <c r="M77" i="30"/>
  <c r="S77" i="30" s="1"/>
  <c r="L77" i="30"/>
  <c r="R77" i="30" s="1"/>
  <c r="K77" i="30"/>
  <c r="Q77" i="30" s="1"/>
  <c r="J77" i="30"/>
  <c r="P77" i="30" s="1"/>
  <c r="N36" i="30"/>
  <c r="T36" i="30" s="1"/>
  <c r="M36" i="30"/>
  <c r="S36" i="30" s="1"/>
  <c r="L36" i="30"/>
  <c r="R36" i="30" s="1"/>
  <c r="K36" i="30"/>
  <c r="Q36" i="30" s="1"/>
  <c r="J36" i="30"/>
  <c r="N37" i="30"/>
  <c r="T37" i="30" s="1"/>
  <c r="M37" i="30"/>
  <c r="S37" i="30" s="1"/>
  <c r="L37" i="30"/>
  <c r="R37" i="30" s="1"/>
  <c r="K37" i="30"/>
  <c r="Q37" i="30" s="1"/>
  <c r="J37" i="30"/>
  <c r="P37" i="30" s="1"/>
  <c r="R80" i="30"/>
  <c r="N80" i="30"/>
  <c r="T80" i="30" s="1"/>
  <c r="M80" i="30"/>
  <c r="S80" i="30" s="1"/>
  <c r="L80" i="30"/>
  <c r="K80" i="30"/>
  <c r="Q80" i="30" s="1"/>
  <c r="J80" i="30"/>
  <c r="N111" i="30"/>
  <c r="T111" i="30" s="1"/>
  <c r="M111" i="30"/>
  <c r="S111" i="30" s="1"/>
  <c r="L111" i="30"/>
  <c r="R111" i="30" s="1"/>
  <c r="K111" i="30"/>
  <c r="Q111" i="30" s="1"/>
  <c r="J111" i="30"/>
  <c r="P111" i="30" s="1"/>
  <c r="N96" i="30"/>
  <c r="T96" i="30" s="1"/>
  <c r="M96" i="30"/>
  <c r="S96" i="30" s="1"/>
  <c r="L96" i="30"/>
  <c r="R96" i="30" s="1"/>
  <c r="K96" i="30"/>
  <c r="Q96" i="30" s="1"/>
  <c r="J96" i="30"/>
  <c r="N62" i="30"/>
  <c r="T62" i="30" s="1"/>
  <c r="M62" i="30"/>
  <c r="S62" i="30" s="1"/>
  <c r="L62" i="30"/>
  <c r="R62" i="30" s="1"/>
  <c r="K62" i="30"/>
  <c r="Q62" i="30" s="1"/>
  <c r="J62" i="30"/>
  <c r="P62" i="30" s="1"/>
  <c r="N17" i="30"/>
  <c r="T17" i="30" s="1"/>
  <c r="M17" i="30"/>
  <c r="S17" i="30" s="1"/>
  <c r="L17" i="30"/>
  <c r="R17" i="30" s="1"/>
  <c r="K17" i="30"/>
  <c r="Q17" i="30" s="1"/>
  <c r="J17" i="30"/>
  <c r="N5" i="30"/>
  <c r="T5" i="30" s="1"/>
  <c r="M5" i="30"/>
  <c r="S5" i="30" s="1"/>
  <c r="L5" i="30"/>
  <c r="R5" i="30" s="1"/>
  <c r="K5" i="30"/>
  <c r="Q5" i="30" s="1"/>
  <c r="J5" i="30"/>
  <c r="P5" i="30" s="1"/>
  <c r="N98" i="30"/>
  <c r="T98" i="30" s="1"/>
  <c r="M98" i="30"/>
  <c r="S98" i="30" s="1"/>
  <c r="L98" i="30"/>
  <c r="R98" i="30" s="1"/>
  <c r="K98" i="30"/>
  <c r="Q98" i="30" s="1"/>
  <c r="J98" i="30"/>
  <c r="N90" i="30"/>
  <c r="T90" i="30" s="1"/>
  <c r="M90" i="30"/>
  <c r="S90" i="30" s="1"/>
  <c r="L90" i="30"/>
  <c r="R90" i="30" s="1"/>
  <c r="K90" i="30"/>
  <c r="Q90" i="30" s="1"/>
  <c r="J90" i="30"/>
  <c r="P90" i="30" s="1"/>
  <c r="Q59" i="30"/>
  <c r="N59" i="30"/>
  <c r="T59" i="30" s="1"/>
  <c r="M59" i="30"/>
  <c r="S59" i="30" s="1"/>
  <c r="L59" i="30"/>
  <c r="R59" i="30" s="1"/>
  <c r="K59" i="30"/>
  <c r="J59" i="30"/>
  <c r="N76" i="30"/>
  <c r="T76" i="30" s="1"/>
  <c r="M76" i="30"/>
  <c r="S76" i="30" s="1"/>
  <c r="L76" i="30"/>
  <c r="R76" i="30" s="1"/>
  <c r="K76" i="30"/>
  <c r="Q76" i="30" s="1"/>
  <c r="J76" i="30"/>
  <c r="P76" i="30" s="1"/>
  <c r="N55" i="30"/>
  <c r="T55" i="30" s="1"/>
  <c r="M55" i="30"/>
  <c r="S55" i="30" s="1"/>
  <c r="L55" i="30"/>
  <c r="R55" i="30" s="1"/>
  <c r="K55" i="30"/>
  <c r="Q55" i="30" s="1"/>
  <c r="J55" i="30"/>
  <c r="N41" i="30"/>
  <c r="T41" i="30" s="1"/>
  <c r="M41" i="30"/>
  <c r="S41" i="30" s="1"/>
  <c r="L41" i="30"/>
  <c r="R41" i="30" s="1"/>
  <c r="K41" i="30"/>
  <c r="Q41" i="30" s="1"/>
  <c r="J41" i="30"/>
  <c r="P41" i="30" s="1"/>
  <c r="N103" i="30"/>
  <c r="T103" i="30" s="1"/>
  <c r="M103" i="30"/>
  <c r="S103" i="30" s="1"/>
  <c r="L103" i="30"/>
  <c r="R103" i="30" s="1"/>
  <c r="K103" i="30"/>
  <c r="Q103" i="30" s="1"/>
  <c r="J103" i="30"/>
  <c r="N44" i="30"/>
  <c r="T44" i="30" s="1"/>
  <c r="M44" i="30"/>
  <c r="S44" i="30" s="1"/>
  <c r="L44" i="30"/>
  <c r="R44" i="30" s="1"/>
  <c r="K44" i="30"/>
  <c r="Q44" i="30" s="1"/>
  <c r="J44" i="30"/>
  <c r="P44" i="30" s="1"/>
  <c r="N34" i="30"/>
  <c r="T34" i="30" s="1"/>
  <c r="M34" i="30"/>
  <c r="S34" i="30" s="1"/>
  <c r="L34" i="30"/>
  <c r="R34" i="30" s="1"/>
  <c r="K34" i="30"/>
  <c r="Q34" i="30" s="1"/>
  <c r="J34" i="30"/>
  <c r="N60" i="30"/>
  <c r="T60" i="30" s="1"/>
  <c r="M60" i="30"/>
  <c r="S60" i="30" s="1"/>
  <c r="L60" i="30"/>
  <c r="R60" i="30" s="1"/>
  <c r="K60" i="30"/>
  <c r="Q60" i="30" s="1"/>
  <c r="J60" i="30"/>
  <c r="P60" i="30" s="1"/>
  <c r="N42" i="30"/>
  <c r="T42" i="30" s="1"/>
  <c r="M42" i="30"/>
  <c r="S42" i="30" s="1"/>
  <c r="L42" i="30"/>
  <c r="R42" i="30" s="1"/>
  <c r="K42" i="30"/>
  <c r="Q42" i="30" s="1"/>
  <c r="J42" i="30"/>
  <c r="N14" i="30"/>
  <c r="T14" i="30" s="1"/>
  <c r="M14" i="30"/>
  <c r="S14" i="30" s="1"/>
  <c r="L14" i="30"/>
  <c r="R14" i="30" s="1"/>
  <c r="K14" i="30"/>
  <c r="Q14" i="30" s="1"/>
  <c r="J14" i="30"/>
  <c r="P14" i="30" s="1"/>
  <c r="N58" i="30"/>
  <c r="T58" i="30" s="1"/>
  <c r="M58" i="30"/>
  <c r="S58" i="30" s="1"/>
  <c r="L58" i="30"/>
  <c r="R58" i="30" s="1"/>
  <c r="K58" i="30"/>
  <c r="Q58" i="30" s="1"/>
  <c r="J58" i="30"/>
  <c r="N4" i="30"/>
  <c r="T4" i="30" s="1"/>
  <c r="M4" i="30"/>
  <c r="S4" i="30" s="1"/>
  <c r="L4" i="30"/>
  <c r="R4" i="30" s="1"/>
  <c r="K4" i="30"/>
  <c r="Q4" i="30" s="1"/>
  <c r="J4" i="30"/>
  <c r="P4" i="30" s="1"/>
  <c r="Q99" i="30"/>
  <c r="N99" i="30"/>
  <c r="T99" i="30" s="1"/>
  <c r="M99" i="30"/>
  <c r="S99" i="30" s="1"/>
  <c r="L99" i="30"/>
  <c r="R99" i="30" s="1"/>
  <c r="K99" i="30"/>
  <c r="J99" i="30"/>
  <c r="N87" i="30"/>
  <c r="T87" i="30" s="1"/>
  <c r="M87" i="30"/>
  <c r="S87" i="30" s="1"/>
  <c r="L87" i="30"/>
  <c r="R87" i="30" s="1"/>
  <c r="K87" i="30"/>
  <c r="Q87" i="30" s="1"/>
  <c r="J87" i="30"/>
  <c r="P87" i="30" s="1"/>
  <c r="N73" i="30"/>
  <c r="T73" i="30" s="1"/>
  <c r="M73" i="30"/>
  <c r="S73" i="30" s="1"/>
  <c r="L73" i="30"/>
  <c r="R73" i="30" s="1"/>
  <c r="K73" i="30"/>
  <c r="Q73" i="30" s="1"/>
  <c r="J73" i="30"/>
  <c r="N74" i="30"/>
  <c r="T74" i="30" s="1"/>
  <c r="M74" i="30"/>
  <c r="S74" i="30" s="1"/>
  <c r="L74" i="30"/>
  <c r="R74" i="30" s="1"/>
  <c r="K74" i="30"/>
  <c r="Q74" i="30" s="1"/>
  <c r="J74" i="30"/>
  <c r="P74" i="30" s="1"/>
  <c r="Q19" i="30"/>
  <c r="N19" i="30"/>
  <c r="T19" i="30" s="1"/>
  <c r="M19" i="30"/>
  <c r="S19" i="30" s="1"/>
  <c r="L19" i="30"/>
  <c r="R19" i="30" s="1"/>
  <c r="K19" i="30"/>
  <c r="J19" i="30"/>
  <c r="N10" i="30"/>
  <c r="T10" i="30" s="1"/>
  <c r="M10" i="30"/>
  <c r="S10" i="30" s="1"/>
  <c r="L10" i="30"/>
  <c r="R10" i="30" s="1"/>
  <c r="K10" i="30"/>
  <c r="Q10" i="30" s="1"/>
  <c r="J10" i="30"/>
  <c r="P10" i="30" s="1"/>
  <c r="N40" i="30"/>
  <c r="T40" i="30" s="1"/>
  <c r="M40" i="30"/>
  <c r="S40" i="30" s="1"/>
  <c r="L40" i="30"/>
  <c r="R40" i="30" s="1"/>
  <c r="K40" i="30"/>
  <c r="Q40" i="30" s="1"/>
  <c r="J40" i="30"/>
  <c r="N43" i="30"/>
  <c r="T43" i="30" s="1"/>
  <c r="M43" i="30"/>
  <c r="S43" i="30" s="1"/>
  <c r="L43" i="30"/>
  <c r="R43" i="30" s="1"/>
  <c r="K43" i="30"/>
  <c r="Q43" i="30" s="1"/>
  <c r="J43" i="30"/>
  <c r="P43" i="30" s="1"/>
  <c r="N57" i="30"/>
  <c r="T57" i="30" s="1"/>
  <c r="M57" i="30"/>
  <c r="S57" i="30" s="1"/>
  <c r="L57" i="30"/>
  <c r="R57" i="30" s="1"/>
  <c r="K57" i="30"/>
  <c r="Q57" i="30" s="1"/>
  <c r="J57" i="30"/>
  <c r="N86" i="30"/>
  <c r="T86" i="30" s="1"/>
  <c r="M86" i="30"/>
  <c r="S86" i="30" s="1"/>
  <c r="L86" i="30"/>
  <c r="R86" i="30" s="1"/>
  <c r="K86" i="30"/>
  <c r="Q86" i="30" s="1"/>
  <c r="J86" i="30"/>
  <c r="P86" i="30" s="1"/>
  <c r="N106" i="30"/>
  <c r="T106" i="30" s="1"/>
  <c r="M106" i="30"/>
  <c r="S106" i="30" s="1"/>
  <c r="L106" i="30"/>
  <c r="R106" i="30" s="1"/>
  <c r="K106" i="30"/>
  <c r="Q106" i="30" s="1"/>
  <c r="J106" i="30"/>
  <c r="N7" i="30"/>
  <c r="T7" i="30" s="1"/>
  <c r="M7" i="30"/>
  <c r="S7" i="30" s="1"/>
  <c r="L7" i="30"/>
  <c r="R7" i="30" s="1"/>
  <c r="K7" i="30"/>
  <c r="Q7" i="30" s="1"/>
  <c r="J7" i="30"/>
  <c r="P7" i="30" s="1"/>
  <c r="N33" i="30"/>
  <c r="T33" i="30" s="1"/>
  <c r="M33" i="30"/>
  <c r="S33" i="30" s="1"/>
  <c r="L33" i="30"/>
  <c r="R33" i="30" s="1"/>
  <c r="K33" i="30"/>
  <c r="Q33" i="30" s="1"/>
  <c r="J33" i="30"/>
  <c r="N32" i="30"/>
  <c r="T32" i="30" s="1"/>
  <c r="M32" i="30"/>
  <c r="S32" i="30" s="1"/>
  <c r="L32" i="30"/>
  <c r="R32" i="30" s="1"/>
  <c r="K32" i="30"/>
  <c r="Q32" i="30" s="1"/>
  <c r="J32" i="30"/>
  <c r="P32" i="30" s="1"/>
  <c r="R85" i="30"/>
  <c r="N85" i="30"/>
  <c r="T85" i="30" s="1"/>
  <c r="M85" i="30"/>
  <c r="S85" i="30" s="1"/>
  <c r="L85" i="30"/>
  <c r="K85" i="30"/>
  <c r="Q85" i="30" s="1"/>
  <c r="J85" i="30"/>
  <c r="N81" i="30"/>
  <c r="T81" i="30" s="1"/>
  <c r="M81" i="30"/>
  <c r="S81" i="30" s="1"/>
  <c r="L81" i="30"/>
  <c r="R81" i="30" s="1"/>
  <c r="K81" i="30"/>
  <c r="Q81" i="30" s="1"/>
  <c r="J81" i="30"/>
  <c r="P81" i="30" s="1"/>
  <c r="N82" i="30"/>
  <c r="T82" i="30" s="1"/>
  <c r="M82" i="30"/>
  <c r="S82" i="30" s="1"/>
  <c r="L82" i="30"/>
  <c r="R82" i="30" s="1"/>
  <c r="K82" i="30"/>
  <c r="Q82" i="30" s="1"/>
  <c r="J82" i="30"/>
  <c r="N119" i="30"/>
  <c r="T119" i="30" s="1"/>
  <c r="M119" i="30"/>
  <c r="S119" i="30" s="1"/>
  <c r="L119" i="30"/>
  <c r="R119" i="30" s="1"/>
  <c r="K119" i="30"/>
  <c r="Q119" i="30" s="1"/>
  <c r="J119" i="30"/>
  <c r="R124" i="30"/>
  <c r="N124" i="30"/>
  <c r="T124" i="30" s="1"/>
  <c r="M124" i="30"/>
  <c r="S124" i="30" s="1"/>
  <c r="L124" i="30"/>
  <c r="K124" i="30"/>
  <c r="Q124" i="30" s="1"/>
  <c r="J124" i="30"/>
  <c r="R97" i="30"/>
  <c r="N97" i="30"/>
  <c r="T97" i="30" s="1"/>
  <c r="M97" i="30"/>
  <c r="S97" i="30" s="1"/>
  <c r="L97" i="30"/>
  <c r="K97" i="30"/>
  <c r="Q97" i="30" s="1"/>
  <c r="J97" i="30"/>
  <c r="P97" i="30" s="1"/>
  <c r="R71" i="30"/>
  <c r="N71" i="30"/>
  <c r="T71" i="30" s="1"/>
  <c r="M71" i="30"/>
  <c r="S71" i="30" s="1"/>
  <c r="L71" i="30"/>
  <c r="K71" i="30"/>
  <c r="Q71" i="30" s="1"/>
  <c r="J71" i="30"/>
  <c r="N91" i="30"/>
  <c r="T91" i="30" s="1"/>
  <c r="M91" i="30"/>
  <c r="S91" i="30" s="1"/>
  <c r="L91" i="30"/>
  <c r="R91" i="30" s="1"/>
  <c r="K91" i="30"/>
  <c r="Q91" i="30" s="1"/>
  <c r="J91" i="30"/>
  <c r="P91" i="30" s="1"/>
  <c r="N88" i="30"/>
  <c r="T88" i="30" s="1"/>
  <c r="M88" i="30"/>
  <c r="S88" i="30" s="1"/>
  <c r="L88" i="30"/>
  <c r="R88" i="30" s="1"/>
  <c r="K88" i="30"/>
  <c r="Q88" i="30" s="1"/>
  <c r="J88" i="30"/>
  <c r="N45" i="30"/>
  <c r="T45" i="30" s="1"/>
  <c r="M45" i="30"/>
  <c r="S45" i="30" s="1"/>
  <c r="L45" i="30"/>
  <c r="R45" i="30" s="1"/>
  <c r="K45" i="30"/>
  <c r="Q45" i="30" s="1"/>
  <c r="J45" i="30"/>
  <c r="P45" i="30" s="1"/>
  <c r="R95" i="30"/>
  <c r="N95" i="30"/>
  <c r="T95" i="30" s="1"/>
  <c r="M95" i="30"/>
  <c r="S95" i="30" s="1"/>
  <c r="L95" i="30"/>
  <c r="K95" i="30"/>
  <c r="Q95" i="30" s="1"/>
  <c r="J95" i="30"/>
  <c r="N121" i="30"/>
  <c r="T121" i="30" s="1"/>
  <c r="M121" i="30"/>
  <c r="S121" i="30" s="1"/>
  <c r="L121" i="30"/>
  <c r="R121" i="30" s="1"/>
  <c r="K121" i="30"/>
  <c r="Q121" i="30" s="1"/>
  <c r="J121" i="30"/>
  <c r="P121" i="30" s="1"/>
  <c r="N100" i="30"/>
  <c r="T100" i="30" s="1"/>
  <c r="M100" i="30"/>
  <c r="S100" i="30" s="1"/>
  <c r="L100" i="30"/>
  <c r="R100" i="30" s="1"/>
  <c r="K100" i="30"/>
  <c r="Q100" i="30" s="1"/>
  <c r="J100" i="30"/>
  <c r="N38" i="30"/>
  <c r="T38" i="30" s="1"/>
  <c r="M38" i="30"/>
  <c r="S38" i="30" s="1"/>
  <c r="L38" i="30"/>
  <c r="R38" i="30" s="1"/>
  <c r="K38" i="30"/>
  <c r="Q38" i="30" s="1"/>
  <c r="J38" i="30"/>
  <c r="P38" i="30" s="1"/>
  <c r="N126" i="30"/>
  <c r="T126" i="30" s="1"/>
  <c r="M126" i="30"/>
  <c r="S126" i="30" s="1"/>
  <c r="L126" i="30"/>
  <c r="R126" i="30" s="1"/>
  <c r="K126" i="30"/>
  <c r="Q126" i="30" s="1"/>
  <c r="J126" i="30"/>
  <c r="R61" i="30"/>
  <c r="N61" i="30"/>
  <c r="T61" i="30" s="1"/>
  <c r="M61" i="30"/>
  <c r="S61" i="30" s="1"/>
  <c r="L61" i="30"/>
  <c r="K61" i="30"/>
  <c r="Q61" i="30" s="1"/>
  <c r="J61" i="30"/>
  <c r="P61" i="30" s="1"/>
  <c r="R28" i="30"/>
  <c r="N28" i="30"/>
  <c r="T28" i="30" s="1"/>
  <c r="M28" i="30"/>
  <c r="S28" i="30" s="1"/>
  <c r="L28" i="30"/>
  <c r="K28" i="30"/>
  <c r="Q28" i="30" s="1"/>
  <c r="J28" i="30"/>
  <c r="N29" i="30"/>
  <c r="T29" i="30" s="1"/>
  <c r="M29" i="30"/>
  <c r="S29" i="30" s="1"/>
  <c r="L29" i="30"/>
  <c r="R29" i="30" s="1"/>
  <c r="K29" i="30"/>
  <c r="Q29" i="30" s="1"/>
  <c r="J29" i="30"/>
  <c r="P29" i="30" s="1"/>
  <c r="N75" i="30"/>
  <c r="T75" i="30" s="1"/>
  <c r="M75" i="30"/>
  <c r="S75" i="30" s="1"/>
  <c r="L75" i="30"/>
  <c r="R75" i="30" s="1"/>
  <c r="K75" i="30"/>
  <c r="Q75" i="30" s="1"/>
  <c r="J75" i="30"/>
  <c r="N47" i="30"/>
  <c r="T47" i="30" s="1"/>
  <c r="M47" i="30"/>
  <c r="S47" i="30" s="1"/>
  <c r="L47" i="30"/>
  <c r="R47" i="30" s="1"/>
  <c r="K47" i="30"/>
  <c r="Q47" i="30" s="1"/>
  <c r="J47" i="30"/>
  <c r="P47" i="30" s="1"/>
  <c r="R125" i="30"/>
  <c r="N125" i="30"/>
  <c r="T125" i="30" s="1"/>
  <c r="M125" i="30"/>
  <c r="S125" i="30" s="1"/>
  <c r="L125" i="30"/>
  <c r="K125" i="30"/>
  <c r="Q125" i="30" s="1"/>
  <c r="J125" i="30"/>
  <c r="R114" i="30"/>
  <c r="N114" i="30"/>
  <c r="T114" i="30" s="1"/>
  <c r="M114" i="30"/>
  <c r="S114" i="30" s="1"/>
  <c r="L114" i="30"/>
  <c r="K114" i="30"/>
  <c r="Q114" i="30" s="1"/>
  <c r="N102" i="30"/>
  <c r="T102" i="30" s="1"/>
  <c r="M102" i="30"/>
  <c r="S102" i="30" s="1"/>
  <c r="L102" i="30"/>
  <c r="R102" i="30" s="1"/>
  <c r="K102" i="30"/>
  <c r="Q102" i="30" s="1"/>
  <c r="J102" i="30"/>
  <c r="N109" i="30"/>
  <c r="T109" i="30" s="1"/>
  <c r="M109" i="30"/>
  <c r="S109" i="30" s="1"/>
  <c r="L109" i="30"/>
  <c r="R109" i="30" s="1"/>
  <c r="K109" i="30"/>
  <c r="Q109" i="30" s="1"/>
  <c r="J109" i="30"/>
  <c r="P109" i="30" s="1"/>
  <c r="N70" i="30"/>
  <c r="T70" i="30" s="1"/>
  <c r="M70" i="30"/>
  <c r="S70" i="30" s="1"/>
  <c r="L70" i="30"/>
  <c r="K70" i="30"/>
  <c r="Q70" i="30" s="1"/>
  <c r="J70" i="30"/>
  <c r="P70" i="30" s="1"/>
  <c r="N67" i="30"/>
  <c r="T67" i="30" s="1"/>
  <c r="M67" i="30"/>
  <c r="S67" i="30" s="1"/>
  <c r="L67" i="30"/>
  <c r="R67" i="30" s="1"/>
  <c r="K67" i="30"/>
  <c r="Q67" i="30" s="1"/>
  <c r="J67" i="30"/>
  <c r="N127" i="30"/>
  <c r="T127" i="30" s="1"/>
  <c r="M127" i="30"/>
  <c r="S127" i="30" s="1"/>
  <c r="L127" i="30"/>
  <c r="R127" i="30" s="1"/>
  <c r="K127" i="30"/>
  <c r="Q127" i="30" s="1"/>
  <c r="J127" i="30"/>
  <c r="P127" i="30" s="1"/>
  <c r="N78" i="30"/>
  <c r="T78" i="30" s="1"/>
  <c r="M78" i="30"/>
  <c r="S78" i="30" s="1"/>
  <c r="L78" i="30"/>
  <c r="R78" i="30" s="1"/>
  <c r="K78" i="30"/>
  <c r="Q78" i="30" s="1"/>
  <c r="J78" i="30"/>
  <c r="P78" i="30" s="1"/>
  <c r="N123" i="30"/>
  <c r="T123" i="30" s="1"/>
  <c r="M123" i="30"/>
  <c r="S123" i="30" s="1"/>
  <c r="L123" i="30"/>
  <c r="K123" i="30"/>
  <c r="Q123" i="30" s="1"/>
  <c r="J123" i="30"/>
  <c r="P123" i="30" s="1"/>
  <c r="N128" i="30"/>
  <c r="T128" i="30" s="1"/>
  <c r="M128" i="30"/>
  <c r="S128" i="30" s="1"/>
  <c r="L128" i="30"/>
  <c r="R128" i="30" s="1"/>
  <c r="K128" i="30"/>
  <c r="J128" i="30"/>
  <c r="P128" i="30" s="1"/>
  <c r="O105" i="30" l="1"/>
  <c r="U105" i="30" s="1"/>
  <c r="O65" i="30"/>
  <c r="U65" i="30" s="1"/>
  <c r="O72" i="30"/>
  <c r="U72" i="30" s="1"/>
  <c r="O104" i="30"/>
  <c r="U104" i="30" s="1"/>
  <c r="O101" i="30"/>
  <c r="U101" i="30" s="1"/>
  <c r="O128" i="30"/>
  <c r="U128" i="30" s="1"/>
  <c r="O110" i="30"/>
  <c r="U110" i="30" s="1"/>
  <c r="O16" i="30"/>
  <c r="U16" i="30" s="1"/>
  <c r="O131" i="30"/>
  <c r="U131" i="30" s="1"/>
  <c r="O127" i="30"/>
  <c r="U127" i="30" s="1"/>
  <c r="O79" i="30"/>
  <c r="U79" i="30" s="1"/>
  <c r="O24" i="30"/>
  <c r="U24" i="30" s="1"/>
  <c r="Q128" i="30"/>
  <c r="O63" i="30"/>
  <c r="U63" i="30" s="1"/>
  <c r="O9" i="30"/>
  <c r="U9" i="30" s="1"/>
  <c r="O113" i="30"/>
  <c r="U113" i="30" s="1"/>
  <c r="O93" i="30"/>
  <c r="U93" i="30" s="1"/>
  <c r="O48" i="30"/>
  <c r="U48" i="30" s="1"/>
  <c r="O3" i="30"/>
  <c r="U3" i="30" s="1"/>
  <c r="O25" i="30"/>
  <c r="U25" i="30" s="1"/>
  <c r="O129" i="30"/>
  <c r="U129" i="30" s="1"/>
  <c r="O120" i="30"/>
  <c r="U120" i="30" s="1"/>
  <c r="O13" i="30"/>
  <c r="U13" i="30" s="1"/>
  <c r="O112" i="30"/>
  <c r="U112" i="30" s="1"/>
  <c r="O84" i="30"/>
  <c r="U84" i="30" s="1"/>
  <c r="O8" i="30"/>
  <c r="U8" i="30" s="1"/>
  <c r="O94" i="30"/>
  <c r="U94" i="30" s="1"/>
  <c r="O107" i="30"/>
  <c r="U107" i="30" s="1"/>
  <c r="O118" i="30"/>
  <c r="U118" i="30" s="1"/>
  <c r="O108" i="30"/>
  <c r="U108" i="30" s="1"/>
  <c r="O46" i="30"/>
  <c r="U46" i="30" s="1"/>
  <c r="O22" i="30"/>
  <c r="U22" i="30" s="1"/>
  <c r="O66" i="30"/>
  <c r="U66" i="30" s="1"/>
  <c r="O116" i="30"/>
  <c r="U116" i="30" s="1"/>
  <c r="O52" i="30"/>
  <c r="U52" i="30" s="1"/>
  <c r="O35" i="30"/>
  <c r="U35" i="30" s="1"/>
  <c r="O53" i="30"/>
  <c r="U53" i="30" s="1"/>
  <c r="O12" i="30"/>
  <c r="U12" i="30" s="1"/>
  <c r="O89" i="30"/>
  <c r="U89" i="30" s="1"/>
  <c r="O117" i="30"/>
  <c r="U117" i="30" s="1"/>
  <c r="P131" i="30"/>
  <c r="O70" i="30"/>
  <c r="U70" i="30" s="1"/>
  <c r="P13" i="30"/>
  <c r="O26" i="30"/>
  <c r="U26" i="30" s="1"/>
  <c r="O6" i="30"/>
  <c r="U6" i="30" s="1"/>
  <c r="O51" i="30"/>
  <c r="U51" i="30" s="1"/>
  <c r="O123" i="30"/>
  <c r="U123" i="30" s="1"/>
  <c r="O130" i="30"/>
  <c r="U130" i="30" s="1"/>
  <c r="O64" i="30"/>
  <c r="U64" i="30" s="1"/>
  <c r="R110" i="30"/>
  <c r="R105" i="30"/>
  <c r="R115" i="30"/>
  <c r="R101" i="30"/>
  <c r="R104" i="30"/>
  <c r="R72" i="30"/>
  <c r="R65" i="30"/>
  <c r="P63" i="30"/>
  <c r="P9" i="30"/>
  <c r="P113" i="30"/>
  <c r="P93" i="30"/>
  <c r="P48" i="30"/>
  <c r="P3" i="30"/>
  <c r="P25" i="30"/>
  <c r="P129" i="30"/>
  <c r="P120" i="30"/>
  <c r="P79" i="30"/>
  <c r="P16" i="30"/>
  <c r="P130" i="30"/>
  <c r="P6" i="30"/>
  <c r="P26" i="30"/>
  <c r="P40" i="30"/>
  <c r="O40" i="30"/>
  <c r="U40" i="30" s="1"/>
  <c r="P99" i="30"/>
  <c r="O99" i="30"/>
  <c r="U99" i="30" s="1"/>
  <c r="O67" i="30"/>
  <c r="U67" i="30" s="1"/>
  <c r="R70" i="30"/>
  <c r="P55" i="30"/>
  <c r="O55" i="30"/>
  <c r="U55" i="30" s="1"/>
  <c r="P98" i="30"/>
  <c r="O98" i="30"/>
  <c r="U98" i="30" s="1"/>
  <c r="P96" i="30"/>
  <c r="O96" i="30"/>
  <c r="U96" i="30" s="1"/>
  <c r="P36" i="30"/>
  <c r="O36" i="30"/>
  <c r="U36" i="30" s="1"/>
  <c r="P50" i="30"/>
  <c r="O50" i="30"/>
  <c r="U50" i="30" s="1"/>
  <c r="P122" i="30"/>
  <c r="O122" i="30"/>
  <c r="U122" i="30" s="1"/>
  <c r="P23" i="30"/>
  <c r="O23" i="30"/>
  <c r="U23" i="30" s="1"/>
  <c r="P83" i="30"/>
  <c r="O83" i="30"/>
  <c r="U83" i="30" s="1"/>
  <c r="P27" i="30"/>
  <c r="O27" i="30"/>
  <c r="U27" i="30" s="1"/>
  <c r="R123" i="30"/>
  <c r="P82" i="30"/>
  <c r="O82" i="30"/>
  <c r="U82" i="30" s="1"/>
  <c r="P57" i="30"/>
  <c r="O57" i="30"/>
  <c r="U57" i="30" s="1"/>
  <c r="P42" i="30"/>
  <c r="O42" i="30"/>
  <c r="U42" i="30" s="1"/>
  <c r="O109" i="30"/>
  <c r="U109" i="30" s="1"/>
  <c r="P119" i="30"/>
  <c r="O119" i="30"/>
  <c r="U119" i="30" s="1"/>
  <c r="P73" i="30"/>
  <c r="O73" i="30"/>
  <c r="U73" i="30" s="1"/>
  <c r="P102" i="30"/>
  <c r="O102" i="30"/>
  <c r="U102" i="30" s="1"/>
  <c r="O114" i="30"/>
  <c r="U114" i="30" s="1"/>
  <c r="P125" i="30"/>
  <c r="O125" i="30"/>
  <c r="U125" i="30" s="1"/>
  <c r="O47" i="30"/>
  <c r="U47" i="30" s="1"/>
  <c r="P75" i="30"/>
  <c r="O75" i="30"/>
  <c r="U75" i="30" s="1"/>
  <c r="O29" i="30"/>
  <c r="U29" i="30" s="1"/>
  <c r="P28" i="30"/>
  <c r="O28" i="30"/>
  <c r="U28" i="30" s="1"/>
  <c r="O61" i="30"/>
  <c r="U61" i="30" s="1"/>
  <c r="P126" i="30"/>
  <c r="O126" i="30"/>
  <c r="U126" i="30" s="1"/>
  <c r="O38" i="30"/>
  <c r="U38" i="30" s="1"/>
  <c r="P100" i="30"/>
  <c r="O100" i="30"/>
  <c r="U100" i="30" s="1"/>
  <c r="O121" i="30"/>
  <c r="U121" i="30" s="1"/>
  <c r="P95" i="30"/>
  <c r="O95" i="30"/>
  <c r="U95" i="30" s="1"/>
  <c r="O45" i="30"/>
  <c r="U45" i="30" s="1"/>
  <c r="P88" i="30"/>
  <c r="O88" i="30"/>
  <c r="U88" i="30" s="1"/>
  <c r="O91" i="30"/>
  <c r="U91" i="30" s="1"/>
  <c r="P71" i="30"/>
  <c r="O71" i="30"/>
  <c r="U71" i="30" s="1"/>
  <c r="O97" i="30"/>
  <c r="U97" i="30" s="1"/>
  <c r="P124" i="30"/>
  <c r="O124" i="30"/>
  <c r="U124" i="30" s="1"/>
  <c r="P106" i="30"/>
  <c r="O106" i="30"/>
  <c r="U106" i="30" s="1"/>
  <c r="P103" i="30"/>
  <c r="O103" i="30"/>
  <c r="U103" i="30" s="1"/>
  <c r="P58" i="30"/>
  <c r="O58" i="30"/>
  <c r="U58" i="30" s="1"/>
  <c r="P59" i="30"/>
  <c r="O59" i="30"/>
  <c r="U59" i="30" s="1"/>
  <c r="P17" i="30"/>
  <c r="O17" i="30"/>
  <c r="U17" i="30" s="1"/>
  <c r="P80" i="30"/>
  <c r="O80" i="30"/>
  <c r="U80" i="30" s="1"/>
  <c r="P92" i="30"/>
  <c r="O92" i="30"/>
  <c r="U92" i="30" s="1"/>
  <c r="P15" i="30"/>
  <c r="O15" i="30"/>
  <c r="U15" i="30" s="1"/>
  <c r="P18" i="30"/>
  <c r="O18" i="30"/>
  <c r="U18" i="30" s="1"/>
  <c r="P54" i="30"/>
  <c r="O54" i="30"/>
  <c r="U54" i="30" s="1"/>
  <c r="P21" i="30"/>
  <c r="O21" i="30"/>
  <c r="U21" i="30" s="1"/>
  <c r="O78" i="30"/>
  <c r="U78" i="30" s="1"/>
  <c r="P67" i="30"/>
  <c r="P33" i="30"/>
  <c r="O33" i="30"/>
  <c r="U33" i="30" s="1"/>
  <c r="P19" i="30"/>
  <c r="O19" i="30"/>
  <c r="U19" i="30" s="1"/>
  <c r="P85" i="30"/>
  <c r="O85" i="30"/>
  <c r="U85" i="30" s="1"/>
  <c r="P34" i="30"/>
  <c r="O34" i="30"/>
  <c r="U34" i="30" s="1"/>
  <c r="O81" i="30"/>
  <c r="U81" i="30" s="1"/>
  <c r="O32" i="30"/>
  <c r="U32" i="30" s="1"/>
  <c r="O7" i="30"/>
  <c r="U7" i="30" s="1"/>
  <c r="O86" i="30"/>
  <c r="U86" i="30" s="1"/>
  <c r="O43" i="30"/>
  <c r="U43" i="30" s="1"/>
  <c r="O10" i="30"/>
  <c r="U10" i="30" s="1"/>
  <c r="O74" i="30"/>
  <c r="U74" i="30" s="1"/>
  <c r="O87" i="30"/>
  <c r="U87" i="30" s="1"/>
  <c r="O4" i="30"/>
  <c r="U4" i="30" s="1"/>
  <c r="O14" i="30"/>
  <c r="U14" i="30" s="1"/>
  <c r="O60" i="30"/>
  <c r="U60" i="30" s="1"/>
  <c r="O44" i="30"/>
  <c r="U44" i="30" s="1"/>
  <c r="O41" i="30"/>
  <c r="U41" i="30" s="1"/>
  <c r="O76" i="30"/>
  <c r="U76" i="30" s="1"/>
  <c r="O90" i="30"/>
  <c r="U90" i="30" s="1"/>
  <c r="O5" i="30"/>
  <c r="U5" i="30" s="1"/>
  <c r="O62" i="30"/>
  <c r="U62" i="30" s="1"/>
  <c r="O111" i="30"/>
  <c r="U111" i="30" s="1"/>
  <c r="O37" i="30"/>
  <c r="U37" i="30" s="1"/>
  <c r="O77" i="30"/>
  <c r="U77" i="30" s="1"/>
  <c r="O39" i="30"/>
  <c r="U39" i="30" s="1"/>
  <c r="O56" i="30"/>
  <c r="U56" i="30" s="1"/>
  <c r="O30" i="30"/>
  <c r="U30" i="30" s="1"/>
  <c r="O31" i="30"/>
  <c r="U31" i="30" s="1"/>
  <c r="O11" i="30"/>
  <c r="U11" i="30" s="1"/>
  <c r="O20" i="30"/>
  <c r="U20" i="30" s="1"/>
  <c r="O68" i="30"/>
  <c r="U68" i="30" s="1"/>
  <c r="O69" i="30"/>
  <c r="U69" i="30" s="1"/>
  <c r="O49" i="30"/>
  <c r="U49" i="30" s="1"/>
</calcChain>
</file>

<file path=xl/sharedStrings.xml><?xml version="1.0" encoding="utf-8"?>
<sst xmlns="http://schemas.openxmlformats.org/spreadsheetml/2006/main" count="302" uniqueCount="160">
  <si>
    <t>Tobišek Jakub</t>
  </si>
  <si>
    <t>Handlíř Tadeáš</t>
  </si>
  <si>
    <t>Neubauer David</t>
  </si>
  <si>
    <t>Kraffer Jiří</t>
  </si>
  <si>
    <t>Drdoš Michal</t>
  </si>
  <si>
    <t>Římal Daniel</t>
  </si>
  <si>
    <t>Tibitanzl Matin</t>
  </si>
  <si>
    <t>Zeman Jan</t>
  </si>
  <si>
    <t>Mitušina Jan</t>
  </si>
  <si>
    <t>Mrkous Jan</t>
  </si>
  <si>
    <t>Vašut Jakub</t>
  </si>
  <si>
    <t>Čermák Tomáš</t>
  </si>
  <si>
    <t>Kozák Adam</t>
  </si>
  <si>
    <t>Velich Jan</t>
  </si>
  <si>
    <t>Karol Daniel</t>
  </si>
  <si>
    <t>Kittel Lukáš</t>
  </si>
  <si>
    <t>Heřmánek Eduard</t>
  </si>
  <si>
    <t>Indra Patrik</t>
  </si>
  <si>
    <t>Kubát David</t>
  </si>
  <si>
    <t>Dillinger Martin</t>
  </si>
  <si>
    <t>Sátranský Jiří</t>
  </si>
  <si>
    <t>Dubovský Robert</t>
  </si>
  <si>
    <t>Raška Petr</t>
  </si>
  <si>
    <t>Pastorek Jan</t>
  </si>
  <si>
    <t>Janečka Jakub</t>
  </si>
  <si>
    <t>Hudák Martin</t>
  </si>
  <si>
    <t>Polák Josef</t>
  </si>
  <si>
    <t>Dvořák Jakub</t>
  </si>
  <si>
    <t>Novák Petr</t>
  </si>
  <si>
    <t>Mikulenka Vladimír</t>
  </si>
  <si>
    <t>Kop Martin</t>
  </si>
  <si>
    <t>Drozen Miroslav</t>
  </si>
  <si>
    <t xml:space="preserve">Suda Jiří </t>
  </si>
  <si>
    <t>Vicenik Adam</t>
  </si>
  <si>
    <t>Perry Marek</t>
  </si>
  <si>
    <t>Kříž Petr</t>
  </si>
  <si>
    <t>Jedlička Alex</t>
  </si>
  <si>
    <t>Koukal Pavel</t>
  </si>
  <si>
    <t>Sedláček O.</t>
  </si>
  <si>
    <t>Jakubec Vít</t>
  </si>
  <si>
    <t>Brychta Filip</t>
  </si>
  <si>
    <t>Kasan Jan</t>
  </si>
  <si>
    <t>Bažo Vojtěch</t>
  </si>
  <si>
    <t>Borski Michal</t>
  </si>
  <si>
    <t>Dyba Michal</t>
  </si>
  <si>
    <t>Prokůpek Tomáš</t>
  </si>
  <si>
    <t>Pavlásek David</t>
  </si>
  <si>
    <t>Kaňok David</t>
  </si>
  <si>
    <t>Komradek Denis</t>
  </si>
  <si>
    <t>Koranda Matěj</t>
  </si>
  <si>
    <t>Přikryl Lukáš</t>
  </si>
  <si>
    <t>Charvát J.</t>
  </si>
  <si>
    <t>Wagner J.</t>
  </si>
  <si>
    <t>Suda Radek</t>
  </si>
  <si>
    <t>Gála Jakub</t>
  </si>
  <si>
    <t>Hulpach Ivo</t>
  </si>
  <si>
    <t>Nový Jičín</t>
  </si>
  <si>
    <t>Vancl Matouš</t>
  </si>
  <si>
    <t>Bauman Vojtěch</t>
  </si>
  <si>
    <t>Vašina Lukáš</t>
  </si>
  <si>
    <t>Štefko Jan</t>
  </si>
  <si>
    <t>Kozel Adam</t>
  </si>
  <si>
    <t>Bohatec Josef</t>
  </si>
  <si>
    <t>Pánek Tomáš</t>
  </si>
  <si>
    <t>Hlaváč Kryštof</t>
  </si>
  <si>
    <t>Pelikán Radek</t>
  </si>
  <si>
    <t>Chaloupka Lukáš</t>
  </si>
  <si>
    <t>Drozd Josef</t>
  </si>
  <si>
    <t>Trojčinský Tomáš</t>
  </si>
  <si>
    <t>Pospíšil Jan</t>
  </si>
  <si>
    <t>Krejsa Jiří</t>
  </si>
  <si>
    <t>Koptík Tomáš</t>
  </si>
  <si>
    <t>Kuboš Matyáš</t>
  </si>
  <si>
    <t>Kurtáň Lukáš</t>
  </si>
  <si>
    <t>Kubeša JAN</t>
  </si>
  <si>
    <t>Mikoška Dominik</t>
  </si>
  <si>
    <t>Ordelt Petr</t>
  </si>
  <si>
    <t>Rýc Daniel</t>
  </si>
  <si>
    <t>Rýc Ondřej</t>
  </si>
  <si>
    <t>Šanda Martin</t>
  </si>
  <si>
    <t>Janda Matyáš</t>
  </si>
  <si>
    <t>Jindra Martin</t>
  </si>
  <si>
    <t>Šotola Marek</t>
  </si>
  <si>
    <t>Kroužek Miroslav</t>
  </si>
  <si>
    <t>Kunc Tomáš</t>
  </si>
  <si>
    <t>Zelfel Adam</t>
  </si>
  <si>
    <t>Zámostný Tomáš</t>
  </si>
  <si>
    <t>Horníček Pavel</t>
  </si>
  <si>
    <t>Jedlink Jan</t>
  </si>
  <si>
    <t>Piskáček Ondřej</t>
  </si>
  <si>
    <t>Srb Jiří</t>
  </si>
  <si>
    <t>Rataj Jakub</t>
  </si>
  <si>
    <t>Věchet Jan</t>
  </si>
  <si>
    <t>Bárta Dan</t>
  </si>
  <si>
    <t>Amrož Jaroslav</t>
  </si>
  <si>
    <t>Sucharda Miroslav</t>
  </si>
  <si>
    <t>Repák Tomáš</t>
  </si>
  <si>
    <t>Hájek Sebastián</t>
  </si>
  <si>
    <t>Krča Vojtěch</t>
  </si>
  <si>
    <t>Vála Jakub</t>
  </si>
  <si>
    <t>Lukáš Vít</t>
  </si>
  <si>
    <t>Dlouhý Tomáš</t>
  </si>
  <si>
    <t>Šimon Adam</t>
  </si>
  <si>
    <t>Barák Jan</t>
  </si>
  <si>
    <t>Rosenbaum Adam</t>
  </si>
  <si>
    <t>Kadlec Petr</t>
  </si>
  <si>
    <t>Velát Václav</t>
  </si>
  <si>
    <t>Kuřec Eduard</t>
  </si>
  <si>
    <t>Žaba Dominik</t>
  </si>
  <si>
    <t>Pintér Patrik</t>
  </si>
  <si>
    <t>Jáša Roman</t>
  </si>
  <si>
    <t>Roháček Michal</t>
  </si>
  <si>
    <t>Svoboda Jan</t>
  </si>
  <si>
    <t>Toman Jiří</t>
  </si>
  <si>
    <t>Horák Pavel</t>
  </si>
  <si>
    <t>Baláž Radek</t>
  </si>
  <si>
    <t>Šulc Radim</t>
  </si>
  <si>
    <t>Varous Jiří</t>
  </si>
  <si>
    <t>Varous Jakub</t>
  </si>
  <si>
    <t>Mackovík  petr</t>
  </si>
  <si>
    <t>Žák Michal</t>
  </si>
  <si>
    <t>Vaculík Filip</t>
  </si>
  <si>
    <t>Dansport</t>
  </si>
  <si>
    <t>Havlas Josef</t>
  </si>
  <si>
    <t>Hrubý  Kryštof</t>
  </si>
  <si>
    <t>Humpl Kryštof</t>
  </si>
  <si>
    <t>Martinča Matěj</t>
  </si>
  <si>
    <t>Sýkora Josef</t>
  </si>
  <si>
    <t>Váňa Jakub</t>
  </si>
  <si>
    <t>Šulc Marek</t>
  </si>
  <si>
    <t>Dukla Liberc</t>
  </si>
  <si>
    <t>Brno</t>
  </si>
  <si>
    <t>Č. Budějovice</t>
  </si>
  <si>
    <t>Beskydy</t>
  </si>
  <si>
    <t>Ostrava</t>
  </si>
  <si>
    <t>ČZU</t>
  </si>
  <si>
    <t>Příbram</t>
  </si>
  <si>
    <t>V. Meziříčí</t>
  </si>
  <si>
    <t>Zlín</t>
  </si>
  <si>
    <t>Hradec Králové</t>
  </si>
  <si>
    <t>Příjmení, Jméno</t>
  </si>
  <si>
    <t>Narození</t>
  </si>
  <si>
    <t>Oddíl</t>
  </si>
  <si>
    <t>Testy</t>
  </si>
  <si>
    <t>Body</t>
  </si>
  <si>
    <t>Kategorie hráče</t>
  </si>
  <si>
    <t xml:space="preserve"> </t>
  </si>
  <si>
    <t>Výška</t>
  </si>
  <si>
    <t>VSR</t>
  </si>
  <si>
    <t>M1</t>
  </si>
  <si>
    <t>SDM</t>
  </si>
  <si>
    <t>K-test</t>
  </si>
  <si>
    <t>Celkem</t>
  </si>
  <si>
    <t>Body SCM</t>
  </si>
  <si>
    <t>Body testy</t>
  </si>
  <si>
    <t>Bodovaných hráčů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</si>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</sst>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91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Font="1" applyAlignment="1"/>
    <xf numFmtId="0" fontId="4" fillId="0" borderId="0" xfId="1" applyNumberFormat="1" applyFont="1" applyFill="1" applyBorder="1" applyAlignment="1" applyProtection="1">
      <alignment horizontal="center" vertical="top"/>
    </xf>
    <xf numFmtId="0" fontId="4" fillId="2" borderId="12" xfId="1" applyNumberFormat="1" applyFont="1" applyFill="1" applyBorder="1" applyAlignment="1" applyProtection="1">
      <alignment horizontal="center" vertical="center" wrapText="1"/>
    </xf>
    <xf numFmtId="0" fontId="4" fillId="2" borderId="11" xfId="1" applyNumberFormat="1" applyFont="1" applyFill="1" applyBorder="1" applyAlignment="1" applyProtection="1">
      <alignment horizontal="center" vertical="center" wrapText="1"/>
    </xf>
    <xf numFmtId="2" fontId="4" fillId="2" borderId="11" xfId="1" applyNumberFormat="1" applyFont="1" applyFill="1" applyBorder="1" applyAlignment="1" applyProtection="1">
      <alignment horizontal="center" vertical="center" wrapText="1"/>
    </xf>
    <xf numFmtId="0" fontId="4" fillId="2" borderId="1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vertical="center"/>
    </xf>
    <xf numFmtId="14" fontId="7" fillId="0" borderId="8" xfId="1" applyNumberFormat="1" applyFont="1" applyFill="1" applyBorder="1" applyAlignment="1" applyProtection="1">
      <alignment vertical="center"/>
    </xf>
    <xf numFmtId="14" fontId="7" fillId="0" borderId="3" xfId="1" applyNumberFormat="1" applyFont="1" applyFill="1" applyBorder="1" applyAlignment="1" applyProtection="1">
      <alignment vertical="center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8" fillId="0" borderId="15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vertical="center"/>
    </xf>
    <xf numFmtId="0" fontId="7" fillId="2" borderId="16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vertical="center"/>
    </xf>
    <xf numFmtId="14" fontId="7" fillId="0" borderId="17" xfId="1" applyNumberFormat="1" applyFont="1" applyFill="1" applyBorder="1" applyAlignment="1" applyProtection="1">
      <alignment vertical="center"/>
    </xf>
    <xf numFmtId="14" fontId="7" fillId="0" borderId="18" xfId="1" applyNumberFormat="1" applyFont="1" applyFill="1" applyBorder="1" applyAlignment="1" applyProtection="1">
      <alignment vertical="center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17" xfId="1" applyNumberFormat="1" applyFont="1" applyFill="1" applyBorder="1" applyAlignment="1" applyProtection="1">
      <alignment horizontal="center" vertical="center"/>
    </xf>
    <xf numFmtId="2" fontId="7" fillId="0" borderId="17" xfId="1" applyNumberFormat="1" applyFont="1" applyFill="1" applyBorder="1" applyAlignment="1" applyProtection="1">
      <alignment horizontal="center" vertical="center"/>
    </xf>
    <xf numFmtId="164" fontId="7" fillId="0" borderId="19" xfId="1" applyNumberFormat="1" applyFont="1" applyFill="1" applyBorder="1" applyAlignment="1" applyProtection="1">
      <alignment horizontal="center" vertical="center"/>
    </xf>
    <xf numFmtId="164" fontId="7" fillId="0" borderId="17" xfId="1" applyNumberFormat="1" applyFont="1" applyFill="1" applyBorder="1" applyAlignment="1" applyProtection="1">
      <alignment horizontal="center" vertical="center"/>
    </xf>
    <xf numFmtId="164" fontId="7" fillId="0" borderId="2" xfId="1" applyNumberFormat="1" applyFont="1" applyFill="1" applyBorder="1" applyAlignment="1" applyProtection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/>
    </xf>
    <xf numFmtId="0" fontId="7" fillId="2" borderId="6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vertical="center"/>
    </xf>
    <xf numFmtId="14" fontId="7" fillId="0" borderId="11" xfId="1" applyNumberFormat="1" applyFont="1" applyFill="1" applyBorder="1" applyAlignment="1" applyProtection="1">
      <alignment vertical="center"/>
    </xf>
    <xf numFmtId="14" fontId="7" fillId="0" borderId="5" xfId="1" applyNumberFormat="1" applyFont="1" applyFill="1" applyBorder="1" applyAlignment="1" applyProtection="1">
      <alignment vertical="center"/>
    </xf>
    <xf numFmtId="0" fontId="7" fillId="0" borderId="12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2" fontId="7" fillId="0" borderId="11" xfId="1" applyNumberFormat="1" applyFont="1" applyFill="1" applyBorder="1" applyAlignment="1" applyProtection="1">
      <alignment horizontal="center" vertical="center"/>
    </xf>
    <xf numFmtId="164" fontId="7" fillId="0" borderId="12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8" fillId="0" borderId="13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8" xfId="1" applyNumberFormat="1" applyFont="1" applyFill="1" applyBorder="1" applyAlignment="1" applyProtection="1">
      <alignment horizontal="center" vertical="center" wrapText="1"/>
    </xf>
    <xf numFmtId="0" fontId="4" fillId="2" borderId="11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horizontal="center"/>
    </xf>
    <xf numFmtId="2" fontId="2" fillId="0" borderId="0" xfId="2" applyNumberFormat="1" applyFont="1" applyFill="1" applyBorder="1" applyAlignment="1">
      <alignment horizontal="center"/>
    </xf>
    <xf numFmtId="0" fontId="10" fillId="0" borderId="0" xfId="2" applyAlignment="1"/>
    <xf numFmtId="165" fontId="11" fillId="0" borderId="0" xfId="3" applyNumberFormat="1" applyFont="1" applyBorder="1" applyAlignment="1">
      <alignment horizontal="center"/>
    </xf>
    <xf numFmtId="165" fontId="11" fillId="0" borderId="20" xfId="3" applyNumberFormat="1" applyFont="1" applyBorder="1" applyAlignment="1">
      <alignment horizontal="center"/>
    </xf>
    <xf numFmtId="165" fontId="11" fillId="0" borderId="21" xfId="3" applyNumberFormat="1" applyFont="1" applyBorder="1" applyAlignment="1">
      <alignment horizontal="center"/>
    </xf>
    <xf numFmtId="165" fontId="11" fillId="0" borderId="22" xfId="3" applyNumberFormat="1" applyFont="1" applyBorder="1" applyAlignment="1">
      <alignment horizontal="center"/>
    </xf>
    <xf numFmtId="0" fontId="10" fillId="0" borderId="6" xfId="2" applyBorder="1" applyAlignment="1">
      <alignment horizontal="center" vertical="center"/>
    </xf>
    <xf numFmtId="0" fontId="10" fillId="0" borderId="0" xfId="2" applyNumberFormat="1" applyBorder="1" applyAlignment="1">
      <alignment horizontal="center"/>
    </xf>
    <xf numFmtId="0" fontId="10" fillId="0" borderId="23" xfId="2" applyNumberFormat="1" applyBorder="1" applyAlignment="1">
      <alignment horizontal="center"/>
    </xf>
    <xf numFmtId="0" fontId="10" fillId="0" borderId="24" xfId="2" applyNumberFormat="1" applyBorder="1" applyAlignment="1">
      <alignment horizontal="center"/>
    </xf>
    <xf numFmtId="0" fontId="10" fillId="0" borderId="25" xfId="2" applyNumberFormat="1" applyBorder="1" applyAlignment="1">
      <alignment horizontal="center"/>
    </xf>
    <xf numFmtId="0" fontId="10" fillId="0" borderId="4" xfId="2" applyBorder="1" applyAlignment="1">
      <alignment horizontal="center" vertical="center"/>
    </xf>
    <xf numFmtId="164" fontId="12" fillId="3" borderId="5" xfId="2" applyNumberFormat="1" applyFont="1" applyFill="1" applyBorder="1" applyAlignment="1">
      <alignment horizontal="center"/>
    </xf>
    <xf numFmtId="0" fontId="9" fillId="0" borderId="10" xfId="2" applyNumberFormat="1" applyFont="1" applyBorder="1" applyAlignment="1">
      <alignment horizontal="center"/>
    </xf>
    <xf numFmtId="0" fontId="10" fillId="0" borderId="10" xfId="2" applyNumberFormat="1" applyBorder="1" applyAlignment="1">
      <alignment horizontal="center"/>
    </xf>
    <xf numFmtId="0" fontId="10" fillId="0" borderId="18" xfId="2" applyNumberFormat="1" applyBorder="1" applyAlignment="1">
      <alignment horizontal="center" vertical="center"/>
    </xf>
    <xf numFmtId="0" fontId="10" fillId="0" borderId="0" xfId="2" applyNumberFormat="1" applyBorder="1" applyAlignment="1">
      <alignment horizontal="center" vertical="center"/>
    </xf>
    <xf numFmtId="0" fontId="10" fillId="0" borderId="1" xfId="2" applyNumberFormat="1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164" fontId="12" fillId="3" borderId="18" xfId="2" applyNumberFormat="1" applyFont="1" applyFill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10" fillId="0" borderId="1" xfId="2" applyNumberFormat="1" applyBorder="1" applyAlignment="1">
      <alignment horizontal="center"/>
    </xf>
    <xf numFmtId="164" fontId="12" fillId="3" borderId="3" xfId="2" applyNumberFormat="1" applyFont="1" applyFill="1" applyBorder="1" applyAlignment="1">
      <alignment horizontal="center"/>
    </xf>
    <xf numFmtId="0" fontId="9" fillId="0" borderId="7" xfId="2" applyNumberFormat="1" applyFont="1" applyBorder="1" applyAlignment="1">
      <alignment horizontal="center"/>
    </xf>
    <xf numFmtId="0" fontId="10" fillId="0" borderId="7" xfId="2" applyNumberFormat="1" applyBorder="1" applyAlignment="1">
      <alignment horizontal="center"/>
    </xf>
    <xf numFmtId="0" fontId="10" fillId="0" borderId="3" xfId="2" applyNumberFormat="1" applyBorder="1" applyAlignment="1">
      <alignment horizontal="center" vertical="center"/>
    </xf>
    <xf numFmtId="0" fontId="10" fillId="0" borderId="9" xfId="2" applyNumberFormat="1" applyBorder="1" applyAlignment="1">
      <alignment horizontal="center" vertical="center"/>
    </xf>
    <xf numFmtId="0" fontId="10" fillId="0" borderId="7" xfId="2" applyNumberFormat="1" applyBorder="1" applyAlignment="1">
      <alignment horizontal="center" vertical="center"/>
    </xf>
    <xf numFmtId="0" fontId="10" fillId="0" borderId="7" xfId="2" applyBorder="1" applyAlignment="1">
      <alignment horizontal="left" vertical="center"/>
    </xf>
    <xf numFmtId="0" fontId="12" fillId="3" borderId="3" xfId="2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3" xfId="2" applyBorder="1" applyAlignment="1">
      <alignment horizontal="center" vertical="center" wrapText="1"/>
    </xf>
    <xf numFmtId="0" fontId="10" fillId="0" borderId="9" xfId="2" applyBorder="1" applyAlignment="1">
      <alignment horizontal="center" vertical="center" wrapText="1"/>
    </xf>
    <xf numFmtId="0" fontId="10" fillId="0" borderId="7" xfId="2" applyBorder="1" applyAlignment="1">
      <alignment horizontal="center" vertical="center" wrapText="1"/>
    </xf>
    <xf numFmtId="0" fontId="14" fillId="4" borderId="0" xfId="2" applyFont="1" applyFill="1" applyAlignment="1">
      <alignment horizontal="center"/>
    </xf>
  </cellXfs>
  <cellStyles count="4">
    <cellStyle name="Excel Built-in Normal" xfId="1"/>
    <cellStyle name="Normální" xfId="0" builtinId="0"/>
    <cellStyle name="Normální 2" xfId="2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workbookViewId="0"/>
  </sheetViews>
  <sheetFormatPr defaultColWidth="9.109375" defaultRowHeight="13.2"/>
  <cols>
    <col min="1" max="1" width="4" style="1" bestFit="1" customWidth="1"/>
    <col min="2" max="2" width="16.44140625" style="1" bestFit="1" customWidth="1"/>
    <col min="3" max="3" width="9.88671875" style="1" bestFit="1" customWidth="1"/>
    <col min="4" max="4" width="12.88671875" style="1" bestFit="1" customWidth="1"/>
    <col min="5" max="5" width="7.109375" style="42" bestFit="1" customWidth="1"/>
    <col min="6" max="6" width="5.5546875" style="42" bestFit="1" customWidth="1"/>
    <col min="7" max="7" width="5.88671875" style="42" customWidth="1"/>
    <col min="8" max="8" width="6.33203125" style="42" bestFit="1" customWidth="1"/>
    <col min="9" max="9" width="7" style="43" bestFit="1" customWidth="1"/>
    <col min="10" max="10" width="7.33203125" style="42" bestFit="1" customWidth="1"/>
    <col min="11" max="11" width="5.6640625" style="42" bestFit="1" customWidth="1"/>
    <col min="12" max="12" width="5.44140625" style="42" bestFit="1" customWidth="1"/>
    <col min="13" max="13" width="6.44140625" style="42" bestFit="1" customWidth="1"/>
    <col min="14" max="14" width="7.109375" style="43" bestFit="1" customWidth="1"/>
    <col min="15" max="15" width="8.44140625" style="42" bestFit="1" customWidth="1"/>
    <col min="16" max="16" width="7.109375" style="1" bestFit="1" customWidth="1"/>
    <col min="17" max="17" width="5.5546875" style="1" bestFit="1" customWidth="1"/>
    <col min="18" max="18" width="4.44140625" style="1" bestFit="1" customWidth="1"/>
    <col min="19" max="19" width="6.33203125" style="1" bestFit="1" customWidth="1"/>
    <col min="20" max="20" width="7" style="1" bestFit="1" customWidth="1"/>
    <col min="21" max="21" width="8.44140625" style="1" bestFit="1" customWidth="1"/>
    <col min="22" max="16384" width="9.109375" style="1"/>
  </cols>
  <sheetData>
    <row r="1" spans="1:21" ht="16.5" customHeight="1">
      <c r="B1" s="44" t="s">
        <v>140</v>
      </c>
      <c r="C1" s="46" t="s">
        <v>141</v>
      </c>
      <c r="D1" s="48" t="s">
        <v>142</v>
      </c>
      <c r="E1" s="50" t="s">
        <v>143</v>
      </c>
      <c r="F1" s="51"/>
      <c r="G1" s="51"/>
      <c r="H1" s="51"/>
      <c r="I1" s="51"/>
      <c r="J1" s="50" t="s">
        <v>144</v>
      </c>
      <c r="K1" s="51"/>
      <c r="L1" s="51"/>
      <c r="M1" s="51"/>
      <c r="N1" s="51"/>
      <c r="O1" s="52"/>
      <c r="P1" s="50" t="s">
        <v>145</v>
      </c>
      <c r="Q1" s="51"/>
      <c r="R1" s="51"/>
      <c r="S1" s="51"/>
      <c r="T1" s="51"/>
      <c r="U1" s="52"/>
    </row>
    <row r="2" spans="1:21" s="7" customFormat="1" ht="16.2" thickBot="1">
      <c r="A2" s="2" t="s">
        <v>146</v>
      </c>
      <c r="B2" s="45"/>
      <c r="C2" s="47"/>
      <c r="D2" s="49"/>
      <c r="E2" s="3" t="s">
        <v>147</v>
      </c>
      <c r="F2" s="4" t="s">
        <v>148</v>
      </c>
      <c r="G2" s="4" t="s">
        <v>149</v>
      </c>
      <c r="H2" s="4" t="s">
        <v>150</v>
      </c>
      <c r="I2" s="5" t="s">
        <v>151</v>
      </c>
      <c r="J2" s="3" t="s">
        <v>147</v>
      </c>
      <c r="K2" s="4" t="s">
        <v>148</v>
      </c>
      <c r="L2" s="4" t="s">
        <v>149</v>
      </c>
      <c r="M2" s="4" t="s">
        <v>150</v>
      </c>
      <c r="N2" s="5" t="s">
        <v>151</v>
      </c>
      <c r="O2" s="6" t="s">
        <v>152</v>
      </c>
      <c r="P2" s="3" t="s">
        <v>147</v>
      </c>
      <c r="Q2" s="4" t="s">
        <v>148</v>
      </c>
      <c r="R2" s="4" t="s">
        <v>149</v>
      </c>
      <c r="S2" s="4" t="s">
        <v>150</v>
      </c>
      <c r="T2" s="5" t="s">
        <v>151</v>
      </c>
      <c r="U2" s="6" t="s">
        <v>152</v>
      </c>
    </row>
    <row r="3" spans="1:21" s="19" customFormat="1">
      <c r="A3" s="8">
        <v>1</v>
      </c>
      <c r="B3" s="9" t="s">
        <v>17</v>
      </c>
      <c r="C3" s="10">
        <v>35772</v>
      </c>
      <c r="D3" s="11" t="s">
        <v>137</v>
      </c>
      <c r="E3" s="12">
        <v>200</v>
      </c>
      <c r="F3" s="13">
        <v>350</v>
      </c>
      <c r="G3" s="14">
        <v>22.2</v>
      </c>
      <c r="H3" s="13">
        <v>278</v>
      </c>
      <c r="I3" s="14">
        <v>10.41</v>
      </c>
      <c r="J3" s="15">
        <f>MAX(0,(E3-176)*3.6*2)</f>
        <v>172.8</v>
      </c>
      <c r="K3" s="16">
        <f>MAX(0,(F3-295)*2.3*2)</f>
        <v>252.99999999999997</v>
      </c>
      <c r="L3" s="16">
        <f>MAX(0,(G3-13.3)*6.8)</f>
        <v>60.519999999999989</v>
      </c>
      <c r="M3" s="16">
        <f>MAX(0,(H3-226)*1.6)</f>
        <v>83.2</v>
      </c>
      <c r="N3" s="16">
        <f>MAX(0,(11.4-I3)*54.7)</f>
        <v>54.153000000000013</v>
      </c>
      <c r="O3" s="17">
        <f>SUM(J3:N3)</f>
        <v>623.673</v>
      </c>
      <c r="P3" s="15" t="str">
        <f>IF(J3&gt;=2*75,"A",IF(J3&gt;=2*60,"B",IF(J3&gt;=2*50,"C","D")))</f>
        <v>A</v>
      </c>
      <c r="Q3" s="16" t="str">
        <f>IF(K3&gt;=2*75,"A",IF(K3&gt;=2*60,"B",IF(K3&gt;=2*50,"C","D")))</f>
        <v>A</v>
      </c>
      <c r="R3" s="16" t="str">
        <f>IF(L3&gt;=75,"A",IF(L3&gt;=60,"B",IF(L3&gt;=50,"C","D")))</f>
        <v>B</v>
      </c>
      <c r="S3" s="16" t="str">
        <f>IF(M3&gt;=75,"A",IF(M3&gt;=60,"B",IF(M3&gt;=50,"C","D")))</f>
        <v>A</v>
      </c>
      <c r="T3" s="16" t="str">
        <f>IF(N3&gt;=75,"A",IF(N3&gt;=60,"B",IF(N3&gt;=50,"C","D")))</f>
        <v>C</v>
      </c>
      <c r="U3" s="18" t="str">
        <f>IF(O3&gt;=7*75,"A",IF(O3&gt;=7*60,"B",IF(O3&gt;=7*50,"C","D")))</f>
        <v>A</v>
      </c>
    </row>
    <row r="4" spans="1:21" s="19" customFormat="1">
      <c r="A4" s="20">
        <v>2</v>
      </c>
      <c r="B4" s="21" t="s">
        <v>6</v>
      </c>
      <c r="C4" s="22">
        <v>35215</v>
      </c>
      <c r="D4" s="23" t="s">
        <v>132</v>
      </c>
      <c r="E4" s="24">
        <v>197</v>
      </c>
      <c r="F4" s="25">
        <v>340</v>
      </c>
      <c r="G4" s="26">
        <v>30.2</v>
      </c>
      <c r="H4" s="25">
        <v>280</v>
      </c>
      <c r="I4" s="26">
        <v>10.25</v>
      </c>
      <c r="J4" s="27">
        <f>MAX(0,(E4-176)*3.6*2)</f>
        <v>151.20000000000002</v>
      </c>
      <c r="K4" s="28">
        <f>MAX(0,(F4-295)*2.3*2)</f>
        <v>206.99999999999997</v>
      </c>
      <c r="L4" s="28">
        <f>MAX(0,(G4-13.3)*6.8)</f>
        <v>114.91999999999999</v>
      </c>
      <c r="M4" s="28">
        <f>MAX(0,(H4-226)*1.6)</f>
        <v>86.4</v>
      </c>
      <c r="N4" s="28">
        <f>MAX(0,(11.4-I4)*54.7)</f>
        <v>62.905000000000022</v>
      </c>
      <c r="O4" s="29">
        <f>SUM(J4:N4)</f>
        <v>622.42499999999995</v>
      </c>
      <c r="P4" s="27" t="str">
        <f>IF(J4&gt;=2*75,"A",IF(J4&gt;=2*60,"B",IF(J4&gt;=2*50,"C","D")))</f>
        <v>A</v>
      </c>
      <c r="Q4" s="28" t="str">
        <f>IF(K4&gt;=2*75,"A",IF(K4&gt;=2*60,"B",IF(K4&gt;=2*50,"C","D")))</f>
        <v>A</v>
      </c>
      <c r="R4" s="28" t="str">
        <f>IF(L4&gt;=75,"A",IF(L4&gt;=60,"B",IF(L4&gt;=50,"C","D")))</f>
        <v>A</v>
      </c>
      <c r="S4" s="28" t="str">
        <f>IF(M4&gt;=75,"A",IF(M4&gt;=60,"B",IF(M4&gt;=50,"C","D")))</f>
        <v>A</v>
      </c>
      <c r="T4" s="28" t="str">
        <f>IF(N4&gt;=75,"A",IF(N4&gt;=60,"B",IF(N4&gt;=50,"C","D")))</f>
        <v>B</v>
      </c>
      <c r="U4" s="30" t="str">
        <f>IF(O4&gt;=7*75,"A",IF(O4&gt;=7*60,"B",IF(O4&gt;=7*50,"C","D")))</f>
        <v>A</v>
      </c>
    </row>
    <row r="5" spans="1:21" s="19" customFormat="1">
      <c r="A5" s="20">
        <v>3</v>
      </c>
      <c r="B5" s="21" t="s">
        <v>12</v>
      </c>
      <c r="C5" s="22">
        <v>36322</v>
      </c>
      <c r="D5" s="23" t="s">
        <v>133</v>
      </c>
      <c r="E5" s="24">
        <v>193</v>
      </c>
      <c r="F5" s="25">
        <v>342</v>
      </c>
      <c r="G5" s="26">
        <v>22.2</v>
      </c>
      <c r="H5" s="25">
        <v>297</v>
      </c>
      <c r="I5" s="26">
        <v>9.65</v>
      </c>
      <c r="J5" s="27">
        <f>MAX(0,(E5-176)*3.6*2)</f>
        <v>122.4</v>
      </c>
      <c r="K5" s="28">
        <f>MAX(0,(F5-295)*2.3*2)</f>
        <v>216.2</v>
      </c>
      <c r="L5" s="28">
        <f>MAX(0,(G5-13.3)*6.8)</f>
        <v>60.519999999999989</v>
      </c>
      <c r="M5" s="28">
        <f>MAX(0,(H5-226)*1.6)</f>
        <v>113.60000000000001</v>
      </c>
      <c r="N5" s="28">
        <f>MAX(0,(11.4-I5)*54.7)</f>
        <v>95.725000000000009</v>
      </c>
      <c r="O5" s="29">
        <f>SUM(J5:N5)</f>
        <v>608.44500000000005</v>
      </c>
      <c r="P5" s="27" t="str">
        <f>IF(J5&gt;=2*75,"A",IF(J5&gt;=2*60,"B",IF(J5&gt;=2*50,"C","D")))</f>
        <v>B</v>
      </c>
      <c r="Q5" s="28" t="str">
        <f>IF(K5&gt;=2*75,"A",IF(K5&gt;=2*60,"B",IF(K5&gt;=2*50,"C","D")))</f>
        <v>A</v>
      </c>
      <c r="R5" s="28" t="str">
        <f>IF(L5&gt;=75,"A",IF(L5&gt;=60,"B",IF(L5&gt;=50,"C","D")))</f>
        <v>B</v>
      </c>
      <c r="S5" s="28" t="str">
        <f>IF(M5&gt;=75,"A",IF(M5&gt;=60,"B",IF(M5&gt;=50,"C","D")))</f>
        <v>A</v>
      </c>
      <c r="T5" s="28" t="str">
        <f>IF(N5&gt;=75,"A",IF(N5&gt;=60,"B",IF(N5&gt;=50,"C","D")))</f>
        <v>A</v>
      </c>
      <c r="U5" s="30" t="str">
        <f>IF(O5&gt;=7*75,"A",IF(O5&gt;=7*60,"B",IF(O5&gt;=7*50,"C","D")))</f>
        <v>A</v>
      </c>
    </row>
    <row r="6" spans="1:21" s="19" customFormat="1">
      <c r="A6" s="20">
        <v>4</v>
      </c>
      <c r="B6" s="21" t="s">
        <v>4</v>
      </c>
      <c r="C6" s="22">
        <v>35195</v>
      </c>
      <c r="D6" s="23" t="s">
        <v>136</v>
      </c>
      <c r="E6" s="24">
        <v>192.5</v>
      </c>
      <c r="F6" s="25">
        <v>334</v>
      </c>
      <c r="G6" s="26">
        <v>31.2</v>
      </c>
      <c r="H6" s="25">
        <v>278</v>
      </c>
      <c r="I6" s="26">
        <v>9.67</v>
      </c>
      <c r="J6" s="27">
        <f>MAX(0,(E6-176)*3.6*2)</f>
        <v>118.8</v>
      </c>
      <c r="K6" s="28">
        <f>MAX(0,(F6-295)*2.3*2)</f>
        <v>179.39999999999998</v>
      </c>
      <c r="L6" s="28">
        <f>MAX(0,(G6-13.3)*6.8)</f>
        <v>121.71999999999998</v>
      </c>
      <c r="M6" s="28">
        <f>MAX(0,(H6-226)*1.6)</f>
        <v>83.2</v>
      </c>
      <c r="N6" s="28">
        <f>MAX(0,(11.4-I6)*54.7)</f>
        <v>94.631000000000029</v>
      </c>
      <c r="O6" s="29">
        <f>SUM(J6:N6)</f>
        <v>597.75099999999998</v>
      </c>
      <c r="P6" s="27" t="str">
        <f>IF(J6&gt;=2*75,"A",IF(J6&gt;=2*60,"B",IF(J6&gt;=2*50,"C","D")))</f>
        <v>C</v>
      </c>
      <c r="Q6" s="28" t="str">
        <f>IF(K6&gt;=2*75,"A",IF(K6&gt;=2*60,"B",IF(K6&gt;=2*50,"C","D")))</f>
        <v>A</v>
      </c>
      <c r="R6" s="28" t="str">
        <f>IF(L6&gt;=75,"A",IF(L6&gt;=60,"B",IF(L6&gt;=50,"C","D")))</f>
        <v>A</v>
      </c>
      <c r="S6" s="28" t="str">
        <f>IF(M6&gt;=75,"A",IF(M6&gt;=60,"B",IF(M6&gt;=50,"C","D")))</f>
        <v>A</v>
      </c>
      <c r="T6" s="28" t="str">
        <f>IF(N6&gt;=75,"A",IF(N6&gt;=60,"B",IF(N6&gt;=50,"C","D")))</f>
        <v>A</v>
      </c>
      <c r="U6" s="30" t="str">
        <f>IF(O6&gt;=7*75,"A",IF(O6&gt;=7*60,"B",IF(O6&gt;=7*50,"C","D")))</f>
        <v>A</v>
      </c>
    </row>
    <row r="7" spans="1:21" s="19" customFormat="1">
      <c r="A7" s="20">
        <v>5</v>
      </c>
      <c r="B7" s="21" t="s">
        <v>2</v>
      </c>
      <c r="C7" s="22">
        <v>35606</v>
      </c>
      <c r="D7" s="23" t="s">
        <v>131</v>
      </c>
      <c r="E7" s="24">
        <v>194</v>
      </c>
      <c r="F7" s="25">
        <v>343</v>
      </c>
      <c r="G7" s="26">
        <v>22</v>
      </c>
      <c r="H7" s="25">
        <v>278</v>
      </c>
      <c r="I7" s="26">
        <v>9.89</v>
      </c>
      <c r="J7" s="27">
        <f>MAX(0,(E7-176)*3.6*2)</f>
        <v>129.6</v>
      </c>
      <c r="K7" s="28">
        <f>MAX(0,(F7-295)*2.3*2)</f>
        <v>220.79999999999998</v>
      </c>
      <c r="L7" s="28">
        <f>MAX(0,(G7-13.3)*6.8)</f>
        <v>59.16</v>
      </c>
      <c r="M7" s="28">
        <f>MAX(0,(H7-226)*1.6)</f>
        <v>83.2</v>
      </c>
      <c r="N7" s="28">
        <f>MAX(0,(11.4-I7)*54.7)</f>
        <v>82.596999999999994</v>
      </c>
      <c r="O7" s="29">
        <f>SUM(J7:N7)</f>
        <v>575.35699999999997</v>
      </c>
      <c r="P7" s="27" t="str">
        <f>IF(J7&gt;=2*75,"A",IF(J7&gt;=2*60,"B",IF(J7&gt;=2*50,"C","D")))</f>
        <v>B</v>
      </c>
      <c r="Q7" s="28" t="str">
        <f>IF(K7&gt;=2*75,"A",IF(K7&gt;=2*60,"B",IF(K7&gt;=2*50,"C","D")))</f>
        <v>A</v>
      </c>
      <c r="R7" s="28" t="str">
        <f>IF(L7&gt;=75,"A",IF(L7&gt;=60,"B",IF(L7&gt;=50,"C","D")))</f>
        <v>C</v>
      </c>
      <c r="S7" s="28" t="str">
        <f>IF(M7&gt;=75,"A",IF(M7&gt;=60,"B",IF(M7&gt;=50,"C","D")))</f>
        <v>A</v>
      </c>
      <c r="T7" s="28" t="str">
        <f>IF(N7&gt;=75,"A",IF(N7&gt;=60,"B",IF(N7&gt;=50,"C","D")))</f>
        <v>A</v>
      </c>
      <c r="U7" s="30" t="str">
        <f>IF(O7&gt;=7*75,"A",IF(O7&gt;=7*60,"B",IF(O7&gt;=7*50,"C","D")))</f>
        <v>A</v>
      </c>
    </row>
    <row r="8" spans="1:21" s="19" customFormat="1">
      <c r="A8" s="20">
        <v>6</v>
      </c>
      <c r="B8" s="21" t="s">
        <v>31</v>
      </c>
      <c r="C8" s="22">
        <v>36437</v>
      </c>
      <c r="D8" s="23" t="s">
        <v>139</v>
      </c>
      <c r="E8" s="24">
        <v>198</v>
      </c>
      <c r="F8" s="25">
        <v>343</v>
      </c>
      <c r="G8" s="26">
        <v>22.5</v>
      </c>
      <c r="H8" s="25">
        <v>267</v>
      </c>
      <c r="I8" s="26">
        <v>10.199999999999999</v>
      </c>
      <c r="J8" s="27">
        <f>MAX(0,(E8-176)*3.6*2)</f>
        <v>158.4</v>
      </c>
      <c r="K8" s="28">
        <f>MAX(0,(F8-295)*2.3*2)</f>
        <v>220.79999999999998</v>
      </c>
      <c r="L8" s="28">
        <f>MAX(0,(G8-13.3)*6.8)</f>
        <v>62.559999999999995</v>
      </c>
      <c r="M8" s="28">
        <f>MAX(0,(H8-226)*1.6)</f>
        <v>65.600000000000009</v>
      </c>
      <c r="N8" s="28">
        <f>MAX(0,(11.4-I8)*54.7)</f>
        <v>65.640000000000057</v>
      </c>
      <c r="O8" s="29">
        <f>SUM(J8:N8)</f>
        <v>573.00000000000011</v>
      </c>
      <c r="P8" s="27" t="str">
        <f>IF(J8&gt;=2*75,"A",IF(J8&gt;=2*60,"B",IF(J8&gt;=2*50,"C","D")))</f>
        <v>A</v>
      </c>
      <c r="Q8" s="28" t="str">
        <f>IF(K8&gt;=2*75,"A",IF(K8&gt;=2*60,"B",IF(K8&gt;=2*50,"C","D")))</f>
        <v>A</v>
      </c>
      <c r="R8" s="28" t="str">
        <f>IF(L8&gt;=75,"A",IF(L8&gt;=60,"B",IF(L8&gt;=50,"C","D")))</f>
        <v>B</v>
      </c>
      <c r="S8" s="28" t="str">
        <f>IF(M8&gt;=75,"A",IF(M8&gt;=60,"B",IF(M8&gt;=50,"C","D")))</f>
        <v>B</v>
      </c>
      <c r="T8" s="28" t="str">
        <f>IF(N8&gt;=75,"A",IF(N8&gt;=60,"B",IF(N8&gt;=50,"C","D")))</f>
        <v>B</v>
      </c>
      <c r="U8" s="30" t="str">
        <f>IF(O8&gt;=7*75,"A",IF(O8&gt;=7*60,"B",IF(O8&gt;=7*50,"C","D")))</f>
        <v>A</v>
      </c>
    </row>
    <row r="9" spans="1:21" s="19" customFormat="1">
      <c r="A9" s="20">
        <v>7</v>
      </c>
      <c r="B9" s="21" t="s">
        <v>21</v>
      </c>
      <c r="C9" s="22">
        <v>35656</v>
      </c>
      <c r="D9" s="23" t="s">
        <v>138</v>
      </c>
      <c r="E9" s="24">
        <v>190</v>
      </c>
      <c r="F9" s="25">
        <v>341</v>
      </c>
      <c r="G9" s="26">
        <v>26.3</v>
      </c>
      <c r="H9" s="25">
        <v>283</v>
      </c>
      <c r="I9" s="26">
        <v>9.9499999999999993</v>
      </c>
      <c r="J9" s="27">
        <f>MAX(0,(E9-176)*3.6*2)</f>
        <v>100.8</v>
      </c>
      <c r="K9" s="28">
        <f>MAX(0,(F9-295)*2.3*2)</f>
        <v>211.6</v>
      </c>
      <c r="L9" s="28">
        <f>MAX(0,(G9-13.3)*6.8)</f>
        <v>88.399999999999991</v>
      </c>
      <c r="M9" s="28">
        <f>MAX(0,(H9-226)*1.6)</f>
        <v>91.2</v>
      </c>
      <c r="N9" s="28">
        <f>MAX(0,(11.4-I9)*54.7)</f>
        <v>79.315000000000069</v>
      </c>
      <c r="O9" s="29">
        <f>SUM(J9:N9)</f>
        <v>571.31500000000005</v>
      </c>
      <c r="P9" s="27" t="str">
        <f>IF(J9&gt;=2*75,"A",IF(J9&gt;=2*60,"B",IF(J9&gt;=2*50,"C","D")))</f>
        <v>C</v>
      </c>
      <c r="Q9" s="28" t="str">
        <f>IF(K9&gt;=2*75,"A",IF(K9&gt;=2*60,"B",IF(K9&gt;=2*50,"C","D")))</f>
        <v>A</v>
      </c>
      <c r="R9" s="28" t="str">
        <f>IF(L9&gt;=75,"A",IF(L9&gt;=60,"B",IF(L9&gt;=50,"C","D")))</f>
        <v>A</v>
      </c>
      <c r="S9" s="28" t="str">
        <f>IF(M9&gt;=75,"A",IF(M9&gt;=60,"B",IF(M9&gt;=50,"C","D")))</f>
        <v>A</v>
      </c>
      <c r="T9" s="28" t="str">
        <f>IF(N9&gt;=75,"A",IF(N9&gt;=60,"B",IF(N9&gt;=50,"C","D")))</f>
        <v>A</v>
      </c>
      <c r="U9" s="30" t="str">
        <f>IF(O9&gt;=7*75,"A",IF(O9&gt;=7*60,"B",IF(O9&gt;=7*50,"C","D")))</f>
        <v>A</v>
      </c>
    </row>
    <row r="10" spans="1:21" s="19" customFormat="1">
      <c r="A10" s="20">
        <v>8</v>
      </c>
      <c r="B10" s="21" t="s">
        <v>129</v>
      </c>
      <c r="C10" s="22">
        <v>35831</v>
      </c>
      <c r="D10" s="23" t="s">
        <v>131</v>
      </c>
      <c r="E10" s="24">
        <v>190</v>
      </c>
      <c r="F10" s="25">
        <v>343</v>
      </c>
      <c r="G10" s="26">
        <v>23.3</v>
      </c>
      <c r="H10" s="25">
        <v>286</v>
      </c>
      <c r="I10" s="26">
        <v>9.85</v>
      </c>
      <c r="J10" s="27">
        <f>MAX(0,(E10-176)*3.6*2)</f>
        <v>100.8</v>
      </c>
      <c r="K10" s="28">
        <f>MAX(0,(F10-295)*2.3*2)</f>
        <v>220.79999999999998</v>
      </c>
      <c r="L10" s="28">
        <f>MAX(0,(G10-13.3)*6.8)</f>
        <v>68</v>
      </c>
      <c r="M10" s="28">
        <f>MAX(0,(H10-226)*1.6)</f>
        <v>96</v>
      </c>
      <c r="N10" s="28">
        <f>MAX(0,(11.4-I10)*54.7)</f>
        <v>84.785000000000039</v>
      </c>
      <c r="O10" s="29">
        <f>SUM(J10:N10)</f>
        <v>570.38499999999999</v>
      </c>
      <c r="P10" s="27" t="str">
        <f>IF(J10&gt;=2*75,"A",IF(J10&gt;=2*60,"B",IF(J10&gt;=2*50,"C","D")))</f>
        <v>C</v>
      </c>
      <c r="Q10" s="28" t="str">
        <f>IF(K10&gt;=2*75,"A",IF(K10&gt;=2*60,"B",IF(K10&gt;=2*50,"C","D")))</f>
        <v>A</v>
      </c>
      <c r="R10" s="28" t="str">
        <f>IF(L10&gt;=75,"A",IF(L10&gt;=60,"B",IF(L10&gt;=50,"C","D")))</f>
        <v>B</v>
      </c>
      <c r="S10" s="28" t="str">
        <f>IF(M10&gt;=75,"A",IF(M10&gt;=60,"B",IF(M10&gt;=50,"C","D")))</f>
        <v>A</v>
      </c>
      <c r="T10" s="28" t="str">
        <f>IF(N10&gt;=75,"A",IF(N10&gt;=60,"B",IF(N10&gt;=50,"C","D")))</f>
        <v>A</v>
      </c>
      <c r="U10" s="30" t="str">
        <f>IF(O10&gt;=7*75,"A",IF(O10&gt;=7*60,"B",IF(O10&gt;=7*50,"C","D")))</f>
        <v>A</v>
      </c>
    </row>
    <row r="11" spans="1:21" s="19" customFormat="1">
      <c r="A11" s="20">
        <v>9</v>
      </c>
      <c r="B11" s="21" t="s">
        <v>9</v>
      </c>
      <c r="C11" s="22">
        <v>35531</v>
      </c>
      <c r="D11" s="23" t="s">
        <v>135</v>
      </c>
      <c r="E11" s="24">
        <v>190</v>
      </c>
      <c r="F11" s="25">
        <v>332</v>
      </c>
      <c r="G11" s="26">
        <v>25.8</v>
      </c>
      <c r="H11" s="25">
        <v>295</v>
      </c>
      <c r="I11" s="26">
        <v>9.56</v>
      </c>
      <c r="J11" s="27">
        <f>MAX(0,(E11-176)*3.6*2)</f>
        <v>100.8</v>
      </c>
      <c r="K11" s="28">
        <f>MAX(0,(F11-295)*2.3*2)</f>
        <v>170.2</v>
      </c>
      <c r="L11" s="28">
        <f>MAX(0,(G11-13.3)*6.8)</f>
        <v>85</v>
      </c>
      <c r="M11" s="28">
        <f>MAX(0,(H11-226)*1.6)</f>
        <v>110.4</v>
      </c>
      <c r="N11" s="28">
        <f>MAX(0,(11.4-I11)*54.7)</f>
        <v>100.648</v>
      </c>
      <c r="O11" s="29">
        <f>SUM(J11:N11)</f>
        <v>567.048</v>
      </c>
      <c r="P11" s="27" t="str">
        <f>IF(J11&gt;=2*75,"A",IF(J11&gt;=2*60,"B",IF(J11&gt;=2*50,"C","D")))</f>
        <v>C</v>
      </c>
      <c r="Q11" s="28" t="str">
        <f>IF(K11&gt;=2*75,"A",IF(K11&gt;=2*60,"B",IF(K11&gt;=2*50,"C","D")))</f>
        <v>A</v>
      </c>
      <c r="R11" s="28" t="str">
        <f>IF(L11&gt;=75,"A",IF(L11&gt;=60,"B",IF(L11&gt;=50,"C","D")))</f>
        <v>A</v>
      </c>
      <c r="S11" s="28" t="str">
        <f>IF(M11&gt;=75,"A",IF(M11&gt;=60,"B",IF(M11&gt;=50,"C","D")))</f>
        <v>A</v>
      </c>
      <c r="T11" s="28" t="str">
        <f>IF(N11&gt;=75,"A",IF(N11&gt;=60,"B",IF(N11&gt;=50,"C","D")))</f>
        <v>A</v>
      </c>
      <c r="U11" s="30" t="str">
        <f>IF(O11&gt;=7*75,"A",IF(O11&gt;=7*60,"B",IF(O11&gt;=7*50,"C","D")))</f>
        <v>A</v>
      </c>
    </row>
    <row r="12" spans="1:21" s="19" customFormat="1">
      <c r="A12" s="20">
        <v>10</v>
      </c>
      <c r="B12" s="21" t="s">
        <v>39</v>
      </c>
      <c r="C12" s="22">
        <v>35123</v>
      </c>
      <c r="D12" s="23" t="s">
        <v>137</v>
      </c>
      <c r="E12" s="24">
        <v>202</v>
      </c>
      <c r="F12" s="25">
        <v>338</v>
      </c>
      <c r="G12" s="26">
        <v>21.3</v>
      </c>
      <c r="H12" s="25">
        <v>268</v>
      </c>
      <c r="I12" s="26">
        <v>10.3</v>
      </c>
      <c r="J12" s="27">
        <f>MAX(0,(E12-176)*3.6*2)</f>
        <v>187.20000000000002</v>
      </c>
      <c r="K12" s="28">
        <f>MAX(0,(F12-295)*2.3*2)</f>
        <v>197.79999999999998</v>
      </c>
      <c r="L12" s="28">
        <f>MAX(0,(G12-13.3)*6.8)</f>
        <v>54.4</v>
      </c>
      <c r="M12" s="28">
        <f>MAX(0,(H12-226)*1.6)</f>
        <v>67.2</v>
      </c>
      <c r="N12" s="28">
        <f>MAX(0,(11.4-I12)*54.7)</f>
        <v>60.16999999999998</v>
      </c>
      <c r="O12" s="29">
        <f>SUM(J12:N12)</f>
        <v>566.77</v>
      </c>
      <c r="P12" s="27" t="str">
        <f>IF(J12&gt;=2*75,"A",IF(J12&gt;=2*60,"B",IF(J12&gt;=2*50,"C","D")))</f>
        <v>A</v>
      </c>
      <c r="Q12" s="28" t="str">
        <f>IF(K12&gt;=2*75,"A",IF(K12&gt;=2*60,"B",IF(K12&gt;=2*50,"C","D")))</f>
        <v>A</v>
      </c>
      <c r="R12" s="28" t="str">
        <f>IF(L12&gt;=75,"A",IF(L12&gt;=60,"B",IF(L12&gt;=50,"C","D")))</f>
        <v>C</v>
      </c>
      <c r="S12" s="28" t="str">
        <f>IF(M12&gt;=75,"A",IF(M12&gt;=60,"B",IF(M12&gt;=50,"C","D")))</f>
        <v>B</v>
      </c>
      <c r="T12" s="28" t="str">
        <f>IF(N12&gt;=75,"A",IF(N12&gt;=60,"B",IF(N12&gt;=50,"C","D")))</f>
        <v>B</v>
      </c>
      <c r="U12" s="30" t="str">
        <f>IF(O12&gt;=7*75,"A",IF(O12&gt;=7*60,"B",IF(O12&gt;=7*50,"C","D")))</f>
        <v>A</v>
      </c>
    </row>
    <row r="13" spans="1:21" s="19" customFormat="1">
      <c r="A13" s="20">
        <v>11</v>
      </c>
      <c r="B13" s="21" t="s">
        <v>55</v>
      </c>
      <c r="C13" s="22">
        <v>35879</v>
      </c>
      <c r="D13" s="23" t="s">
        <v>136</v>
      </c>
      <c r="E13" s="24">
        <v>195</v>
      </c>
      <c r="F13" s="25">
        <v>341</v>
      </c>
      <c r="G13" s="26">
        <v>23.2</v>
      </c>
      <c r="H13" s="25">
        <v>295</v>
      </c>
      <c r="I13" s="26">
        <v>10.73</v>
      </c>
      <c r="J13" s="27">
        <f>MAX(0,(E13-176)*3.6*2)</f>
        <v>136.80000000000001</v>
      </c>
      <c r="K13" s="28">
        <f>MAX(0,(F13-295)*2.3*2)</f>
        <v>211.6</v>
      </c>
      <c r="L13" s="28">
        <f>MAX(0,(G13-13.3)*6.8)</f>
        <v>67.319999999999993</v>
      </c>
      <c r="M13" s="28">
        <f>MAX(0,(H13-226)*1.6)</f>
        <v>110.4</v>
      </c>
      <c r="N13" s="28">
        <f>MAX(0,(11.4-I13)*54.7)</f>
        <v>36.649000000000001</v>
      </c>
      <c r="O13" s="29">
        <f>SUM(J13:N13)</f>
        <v>562.76900000000001</v>
      </c>
      <c r="P13" s="27" t="str">
        <f>IF(J13&gt;=2*75,"A",IF(J13&gt;=2*60,"B",IF(J13&gt;=2*50,"C","D")))</f>
        <v>B</v>
      </c>
      <c r="Q13" s="28" t="str">
        <f>IF(K13&gt;=2*75,"A",IF(K13&gt;=2*60,"B",IF(K13&gt;=2*50,"C","D")))</f>
        <v>A</v>
      </c>
      <c r="R13" s="28" t="str">
        <f>IF(L13&gt;=75,"A",IF(L13&gt;=60,"B",IF(L13&gt;=50,"C","D")))</f>
        <v>B</v>
      </c>
      <c r="S13" s="28" t="str">
        <f>IF(M13&gt;=75,"A",IF(M13&gt;=60,"B",IF(M13&gt;=50,"C","D")))</f>
        <v>A</v>
      </c>
      <c r="T13" s="28" t="str">
        <f>IF(N13&gt;=75,"A",IF(N13&gt;=60,"B",IF(N13&gt;=50,"C","D")))</f>
        <v>D</v>
      </c>
      <c r="U13" s="30" t="str">
        <f>IF(O13&gt;=7*75,"A",IF(O13&gt;=7*60,"B",IF(O13&gt;=7*50,"C","D")))</f>
        <v>A</v>
      </c>
    </row>
    <row r="14" spans="1:21" s="19" customFormat="1">
      <c r="A14" s="20">
        <v>12</v>
      </c>
      <c r="B14" s="21" t="s">
        <v>26</v>
      </c>
      <c r="C14" s="22">
        <v>36202</v>
      </c>
      <c r="D14" s="23" t="s">
        <v>132</v>
      </c>
      <c r="E14" s="24">
        <v>201</v>
      </c>
      <c r="F14" s="25">
        <v>344</v>
      </c>
      <c r="G14" s="26">
        <v>21.8</v>
      </c>
      <c r="H14" s="25">
        <v>281</v>
      </c>
      <c r="I14" s="26">
        <v>11.27</v>
      </c>
      <c r="J14" s="27">
        <f>MAX(0,(E14-176)*3.6*2)</f>
        <v>180</v>
      </c>
      <c r="K14" s="28">
        <f>MAX(0,(F14-295)*2.3*2)</f>
        <v>225.39999999999998</v>
      </c>
      <c r="L14" s="28">
        <f>MAX(0,(G14-13.3)*6.8)</f>
        <v>57.8</v>
      </c>
      <c r="M14" s="28">
        <f>MAX(0,(H14-226)*1.6)</f>
        <v>88</v>
      </c>
      <c r="N14" s="28">
        <f>MAX(0,(11.4-I14)*54.7)</f>
        <v>7.1110000000000433</v>
      </c>
      <c r="O14" s="29">
        <f>SUM(J14:N14)</f>
        <v>558.31100000000004</v>
      </c>
      <c r="P14" s="27" t="str">
        <f>IF(J14&gt;=2*75,"A",IF(J14&gt;=2*60,"B",IF(J14&gt;=2*50,"C","D")))</f>
        <v>A</v>
      </c>
      <c r="Q14" s="28" t="str">
        <f>IF(K14&gt;=2*75,"A",IF(K14&gt;=2*60,"B",IF(K14&gt;=2*50,"C","D")))</f>
        <v>A</v>
      </c>
      <c r="R14" s="28" t="str">
        <f>IF(L14&gt;=75,"A",IF(L14&gt;=60,"B",IF(L14&gt;=50,"C","D")))</f>
        <v>C</v>
      </c>
      <c r="S14" s="28" t="str">
        <f>IF(M14&gt;=75,"A",IF(M14&gt;=60,"B",IF(M14&gt;=50,"C","D")))</f>
        <v>A</v>
      </c>
      <c r="T14" s="28" t="str">
        <f>IF(N14&gt;=75,"A",IF(N14&gt;=60,"B",IF(N14&gt;=50,"C","D")))</f>
        <v>D</v>
      </c>
      <c r="U14" s="30" t="str">
        <f>IF(O14&gt;=7*75,"A",IF(O14&gt;=7*60,"B",IF(O14&gt;=7*50,"C","D")))</f>
        <v>A</v>
      </c>
    </row>
    <row r="15" spans="1:21" s="19" customFormat="1">
      <c r="A15" s="20">
        <v>13</v>
      </c>
      <c r="B15" s="21" t="s">
        <v>15</v>
      </c>
      <c r="C15" s="22">
        <v>35649</v>
      </c>
      <c r="D15" s="23" t="s">
        <v>134</v>
      </c>
      <c r="E15" s="24">
        <v>201</v>
      </c>
      <c r="F15" s="25">
        <v>346</v>
      </c>
      <c r="G15" s="26">
        <v>20.399999999999999</v>
      </c>
      <c r="H15" s="25">
        <v>273</v>
      </c>
      <c r="I15" s="26">
        <v>11.04</v>
      </c>
      <c r="J15" s="27">
        <f>MAX(0,(E15-176)*3.6*2)</f>
        <v>180</v>
      </c>
      <c r="K15" s="28">
        <f>MAX(0,(F15-295)*2.3*2)</f>
        <v>234.6</v>
      </c>
      <c r="L15" s="28">
        <f>MAX(0,(G15-13.3)*6.8)</f>
        <v>48.279999999999987</v>
      </c>
      <c r="M15" s="28">
        <f>MAX(0,(H15-226)*1.6)</f>
        <v>75.2</v>
      </c>
      <c r="N15" s="28">
        <f>MAX(0,(11.4-I15)*54.7)</f>
        <v>19.692000000000068</v>
      </c>
      <c r="O15" s="29">
        <f>SUM(J15:N15)</f>
        <v>557.77200000000016</v>
      </c>
      <c r="P15" s="27" t="str">
        <f>IF(J15&gt;=2*75,"A",IF(J15&gt;=2*60,"B",IF(J15&gt;=2*50,"C","D")))</f>
        <v>A</v>
      </c>
      <c r="Q15" s="28" t="str">
        <f>IF(K15&gt;=2*75,"A",IF(K15&gt;=2*60,"B",IF(K15&gt;=2*50,"C","D")))</f>
        <v>A</v>
      </c>
      <c r="R15" s="28" t="str">
        <f>IF(L15&gt;=75,"A",IF(L15&gt;=60,"B",IF(L15&gt;=50,"C","D")))</f>
        <v>D</v>
      </c>
      <c r="S15" s="28" t="str">
        <f>IF(M15&gt;=75,"A",IF(M15&gt;=60,"B",IF(M15&gt;=50,"C","D")))</f>
        <v>A</v>
      </c>
      <c r="T15" s="28" t="str">
        <f>IF(N15&gt;=75,"A",IF(N15&gt;=60,"B",IF(N15&gt;=50,"C","D")))</f>
        <v>D</v>
      </c>
      <c r="U15" s="30" t="str">
        <f>IF(O15&gt;=7*75,"A",IF(O15&gt;=7*60,"B",IF(O15&gt;=7*50,"C","D")))</f>
        <v>A</v>
      </c>
    </row>
    <row r="16" spans="1:21" s="19" customFormat="1">
      <c r="A16" s="20">
        <v>14</v>
      </c>
      <c r="B16" s="21" t="s">
        <v>32</v>
      </c>
      <c r="C16" s="22">
        <v>35817</v>
      </c>
      <c r="D16" s="23" t="s">
        <v>136</v>
      </c>
      <c r="E16" s="24">
        <v>191</v>
      </c>
      <c r="F16" s="25">
        <v>333</v>
      </c>
      <c r="G16" s="26">
        <v>27.1</v>
      </c>
      <c r="H16" s="25">
        <v>280</v>
      </c>
      <c r="I16" s="26">
        <v>9.76</v>
      </c>
      <c r="J16" s="27">
        <f>MAX(0,(E16-176)*3.6*2)</f>
        <v>108</v>
      </c>
      <c r="K16" s="28">
        <f>MAX(0,(F16-295)*2.3*2)</f>
        <v>174.79999999999998</v>
      </c>
      <c r="L16" s="28">
        <f>MAX(0,(G16-13.3)*6.8)</f>
        <v>93.84</v>
      </c>
      <c r="M16" s="28">
        <f>MAX(0,(H16-226)*1.6)</f>
        <v>86.4</v>
      </c>
      <c r="N16" s="28">
        <f>MAX(0,(11.4-I16)*54.7)</f>
        <v>89.708000000000041</v>
      </c>
      <c r="O16" s="29">
        <f>SUM(J16:N16)</f>
        <v>552.74800000000005</v>
      </c>
      <c r="P16" s="27" t="str">
        <f>IF(J16&gt;=2*75,"A",IF(J16&gt;=2*60,"B",IF(J16&gt;=2*50,"C","D")))</f>
        <v>C</v>
      </c>
      <c r="Q16" s="28" t="str">
        <f>IF(K16&gt;=2*75,"A",IF(K16&gt;=2*60,"B",IF(K16&gt;=2*50,"C","D")))</f>
        <v>A</v>
      </c>
      <c r="R16" s="28" t="str">
        <f>IF(L16&gt;=75,"A",IF(L16&gt;=60,"B",IF(L16&gt;=50,"C","D")))</f>
        <v>A</v>
      </c>
      <c r="S16" s="28" t="str">
        <f>IF(M16&gt;=75,"A",IF(M16&gt;=60,"B",IF(M16&gt;=50,"C","D")))</f>
        <v>A</v>
      </c>
      <c r="T16" s="28" t="str">
        <f>IF(N16&gt;=75,"A",IF(N16&gt;=60,"B",IF(N16&gt;=50,"C","D")))</f>
        <v>A</v>
      </c>
      <c r="U16" s="30" t="str">
        <f>IF(O16&gt;=7*75,"A",IF(O16&gt;=7*60,"B",IF(O16&gt;=7*50,"C","D")))</f>
        <v>A</v>
      </c>
    </row>
    <row r="17" spans="1:21" s="19" customFormat="1">
      <c r="A17" s="20">
        <v>15</v>
      </c>
      <c r="B17" s="21" t="s">
        <v>22</v>
      </c>
      <c r="C17" s="22">
        <v>35081</v>
      </c>
      <c r="D17" s="23" t="s">
        <v>133</v>
      </c>
      <c r="E17" s="24">
        <v>192</v>
      </c>
      <c r="F17" s="25">
        <v>341</v>
      </c>
      <c r="G17" s="26">
        <v>23.6</v>
      </c>
      <c r="H17" s="25">
        <v>277</v>
      </c>
      <c r="I17" s="26">
        <v>10.06</v>
      </c>
      <c r="J17" s="27">
        <f>MAX(0,(E17-176)*3.6*2)</f>
        <v>115.2</v>
      </c>
      <c r="K17" s="28">
        <f>MAX(0,(F17-295)*2.3*2)</f>
        <v>211.6</v>
      </c>
      <c r="L17" s="28">
        <f>MAX(0,(G17-13.3)*6.8)</f>
        <v>70.040000000000006</v>
      </c>
      <c r="M17" s="28">
        <f>MAX(0,(H17-226)*1.6)</f>
        <v>81.600000000000009</v>
      </c>
      <c r="N17" s="28">
        <f>MAX(0,(11.4-I17)*54.7)</f>
        <v>73.298000000000002</v>
      </c>
      <c r="O17" s="29">
        <f>SUM(J17:N17)</f>
        <v>551.73800000000006</v>
      </c>
      <c r="P17" s="27" t="str">
        <f>IF(J17&gt;=2*75,"A",IF(J17&gt;=2*60,"B",IF(J17&gt;=2*50,"C","D")))</f>
        <v>C</v>
      </c>
      <c r="Q17" s="28" t="str">
        <f>IF(K17&gt;=2*75,"A",IF(K17&gt;=2*60,"B",IF(K17&gt;=2*50,"C","D")))</f>
        <v>A</v>
      </c>
      <c r="R17" s="28" t="str">
        <f>IF(L17&gt;=75,"A",IF(L17&gt;=60,"B",IF(L17&gt;=50,"C","D")))</f>
        <v>B</v>
      </c>
      <c r="S17" s="28" t="str">
        <f>IF(M17&gt;=75,"A",IF(M17&gt;=60,"B",IF(M17&gt;=50,"C","D")))</f>
        <v>A</v>
      </c>
      <c r="T17" s="28" t="str">
        <f>IF(N17&gt;=75,"A",IF(N17&gt;=60,"B",IF(N17&gt;=50,"C","D")))</f>
        <v>B</v>
      </c>
      <c r="U17" s="30" t="str">
        <f>IF(O17&gt;=7*75,"A",IF(O17&gt;=7*60,"B",IF(O17&gt;=7*50,"C","D")))</f>
        <v>A</v>
      </c>
    </row>
    <row r="18" spans="1:21" s="19" customFormat="1">
      <c r="A18" s="20">
        <v>16</v>
      </c>
      <c r="B18" s="21" t="s">
        <v>61</v>
      </c>
      <c r="C18" s="22">
        <v>36207</v>
      </c>
      <c r="D18" s="23" t="s">
        <v>134</v>
      </c>
      <c r="E18" s="24">
        <v>197</v>
      </c>
      <c r="F18" s="25">
        <v>340</v>
      </c>
      <c r="G18" s="26">
        <v>23.3</v>
      </c>
      <c r="H18" s="25">
        <v>276</v>
      </c>
      <c r="I18" s="26">
        <v>10.62</v>
      </c>
      <c r="J18" s="27">
        <f>MAX(0,(E18-176)*3.6*2)</f>
        <v>151.20000000000002</v>
      </c>
      <c r="K18" s="28">
        <f>MAX(0,(F18-295)*2.3*2)</f>
        <v>206.99999999999997</v>
      </c>
      <c r="L18" s="28">
        <f>MAX(0,(G18-13.3)*6.8)</f>
        <v>68</v>
      </c>
      <c r="M18" s="28">
        <f>MAX(0,(H18-226)*1.6)</f>
        <v>80</v>
      </c>
      <c r="N18" s="28">
        <f>MAX(0,(11.4-I18)*54.7)</f>
        <v>42.666000000000068</v>
      </c>
      <c r="O18" s="29">
        <f>SUM(J18:N18)</f>
        <v>548.8660000000001</v>
      </c>
      <c r="P18" s="27" t="str">
        <f>IF(J18&gt;=2*75,"A",IF(J18&gt;=2*60,"B",IF(J18&gt;=2*50,"C","D")))</f>
        <v>A</v>
      </c>
      <c r="Q18" s="28" t="str">
        <f>IF(K18&gt;=2*75,"A",IF(K18&gt;=2*60,"B",IF(K18&gt;=2*50,"C","D")))</f>
        <v>A</v>
      </c>
      <c r="R18" s="28" t="str">
        <f>IF(L18&gt;=75,"A",IF(L18&gt;=60,"B",IF(L18&gt;=50,"C","D")))</f>
        <v>B</v>
      </c>
      <c r="S18" s="28" t="str">
        <f>IF(M18&gt;=75,"A",IF(M18&gt;=60,"B",IF(M18&gt;=50,"C","D")))</f>
        <v>A</v>
      </c>
      <c r="T18" s="28" t="str">
        <f>IF(N18&gt;=75,"A",IF(N18&gt;=60,"B",IF(N18&gt;=50,"C","D")))</f>
        <v>D</v>
      </c>
      <c r="U18" s="30" t="str">
        <f>IF(O18&gt;=7*75,"A",IF(O18&gt;=7*60,"B",IF(O18&gt;=7*50,"C","D")))</f>
        <v>A</v>
      </c>
    </row>
    <row r="19" spans="1:21" s="19" customFormat="1">
      <c r="A19" s="20">
        <v>17</v>
      </c>
      <c r="B19" s="21" t="s">
        <v>3</v>
      </c>
      <c r="C19" s="22">
        <v>35222</v>
      </c>
      <c r="D19" s="23" t="s">
        <v>132</v>
      </c>
      <c r="E19" s="24">
        <v>192</v>
      </c>
      <c r="F19" s="25">
        <v>338</v>
      </c>
      <c r="G19" s="26">
        <v>27.3</v>
      </c>
      <c r="H19" s="25">
        <v>278</v>
      </c>
      <c r="I19" s="26">
        <v>10.42</v>
      </c>
      <c r="J19" s="27">
        <f>MAX(0,(E19-176)*3.6*2)</f>
        <v>115.2</v>
      </c>
      <c r="K19" s="28">
        <f>MAX(0,(F19-295)*2.3*2)</f>
        <v>197.79999999999998</v>
      </c>
      <c r="L19" s="28">
        <f>MAX(0,(G19-13.3)*6.8)</f>
        <v>95.2</v>
      </c>
      <c r="M19" s="28">
        <f>MAX(0,(H19-226)*1.6)</f>
        <v>83.2</v>
      </c>
      <c r="N19" s="28">
        <f>MAX(0,(11.4-I19)*54.7)</f>
        <v>53.606000000000023</v>
      </c>
      <c r="O19" s="29">
        <f>SUM(J19:N19)</f>
        <v>545.00599999999997</v>
      </c>
      <c r="P19" s="27" t="str">
        <f>IF(J19&gt;=2*75,"A",IF(J19&gt;=2*60,"B",IF(J19&gt;=2*50,"C","D")))</f>
        <v>C</v>
      </c>
      <c r="Q19" s="28" t="str">
        <f>IF(K19&gt;=2*75,"A",IF(K19&gt;=2*60,"B",IF(K19&gt;=2*50,"C","D")))</f>
        <v>A</v>
      </c>
      <c r="R19" s="28" t="str">
        <f>IF(L19&gt;=75,"A",IF(L19&gt;=60,"B",IF(L19&gt;=50,"C","D")))</f>
        <v>A</v>
      </c>
      <c r="S19" s="28" t="str">
        <f>IF(M19&gt;=75,"A",IF(M19&gt;=60,"B",IF(M19&gt;=50,"C","D")))</f>
        <v>A</v>
      </c>
      <c r="T19" s="28" t="str">
        <f>IF(N19&gt;=75,"A",IF(N19&gt;=60,"B",IF(N19&gt;=50,"C","D")))</f>
        <v>C</v>
      </c>
      <c r="U19" s="30" t="str">
        <f>IF(O19&gt;=7*75,"A",IF(O19&gt;=7*60,"B",IF(O19&gt;=7*50,"C","D")))</f>
        <v>A</v>
      </c>
    </row>
    <row r="20" spans="1:21" s="19" customFormat="1">
      <c r="A20" s="20">
        <v>18</v>
      </c>
      <c r="B20" s="21" t="s">
        <v>8</v>
      </c>
      <c r="C20" s="22">
        <v>35326</v>
      </c>
      <c r="D20" s="23" t="s">
        <v>135</v>
      </c>
      <c r="E20" s="24">
        <v>191</v>
      </c>
      <c r="F20" s="25">
        <v>332</v>
      </c>
      <c r="G20" s="26">
        <v>24.5</v>
      </c>
      <c r="H20" s="25">
        <v>302</v>
      </c>
      <c r="I20" s="26">
        <v>10.15</v>
      </c>
      <c r="J20" s="27">
        <f>MAX(0,(E20-176)*3.6*2)</f>
        <v>108</v>
      </c>
      <c r="K20" s="28">
        <f>MAX(0,(F20-295)*2.3*2)</f>
        <v>170.2</v>
      </c>
      <c r="L20" s="28">
        <f>MAX(0,(G20-13.3)*6.8)</f>
        <v>76.16</v>
      </c>
      <c r="M20" s="28">
        <f>MAX(0,(H20-226)*1.6)</f>
        <v>121.60000000000001</v>
      </c>
      <c r="N20" s="28">
        <f>MAX(0,(11.4-I20)*54.7)</f>
        <v>68.375</v>
      </c>
      <c r="O20" s="29">
        <f>SUM(J20:N20)</f>
        <v>544.33500000000004</v>
      </c>
      <c r="P20" s="27" t="str">
        <f>IF(J20&gt;=2*75,"A",IF(J20&gt;=2*60,"B",IF(J20&gt;=2*50,"C","D")))</f>
        <v>C</v>
      </c>
      <c r="Q20" s="28" t="str">
        <f>IF(K20&gt;=2*75,"A",IF(K20&gt;=2*60,"B",IF(K20&gt;=2*50,"C","D")))</f>
        <v>A</v>
      </c>
      <c r="R20" s="28" t="str">
        <f>IF(L20&gt;=75,"A",IF(L20&gt;=60,"B",IF(L20&gt;=50,"C","D")))</f>
        <v>A</v>
      </c>
      <c r="S20" s="28" t="str">
        <f>IF(M20&gt;=75,"A",IF(M20&gt;=60,"B",IF(M20&gt;=50,"C","D")))</f>
        <v>A</v>
      </c>
      <c r="T20" s="28" t="str">
        <f>IF(N20&gt;=75,"A",IF(N20&gt;=60,"B",IF(N20&gt;=50,"C","D")))</f>
        <v>B</v>
      </c>
      <c r="U20" s="30" t="str">
        <f>IF(O20&gt;=7*75,"A",IF(O20&gt;=7*60,"B",IF(O20&gt;=7*50,"C","D")))</f>
        <v>A</v>
      </c>
    </row>
    <row r="21" spans="1:21" s="19" customFormat="1">
      <c r="A21" s="20">
        <v>19</v>
      </c>
      <c r="B21" s="21" t="s">
        <v>0</v>
      </c>
      <c r="C21" s="22">
        <v>35712</v>
      </c>
      <c r="D21" s="23" t="s">
        <v>135</v>
      </c>
      <c r="E21" s="24">
        <v>188</v>
      </c>
      <c r="F21" s="25">
        <v>340</v>
      </c>
      <c r="G21" s="26">
        <v>21.9</v>
      </c>
      <c r="H21" s="25">
        <v>298</v>
      </c>
      <c r="I21" s="26">
        <v>10.01</v>
      </c>
      <c r="J21" s="27">
        <f>MAX(0,(E21-176)*3.6*2)</f>
        <v>86.4</v>
      </c>
      <c r="K21" s="28">
        <f>MAX(0,(F21-295)*2.3*2)</f>
        <v>206.99999999999997</v>
      </c>
      <c r="L21" s="28">
        <f>MAX(0,(G21-13.3)*6.8)</f>
        <v>58.479999999999983</v>
      </c>
      <c r="M21" s="28">
        <f>MAX(0,(H21-226)*1.6)</f>
        <v>115.2</v>
      </c>
      <c r="N21" s="28">
        <f>MAX(0,(11.4-I21)*54.7)</f>
        <v>76.03300000000003</v>
      </c>
      <c r="O21" s="29">
        <f>SUM(J21:N21)</f>
        <v>543.11299999999994</v>
      </c>
      <c r="P21" s="27" t="str">
        <f>IF(J21&gt;=2*75,"A",IF(J21&gt;=2*60,"B",IF(J21&gt;=2*50,"C","D")))</f>
        <v>D</v>
      </c>
      <c r="Q21" s="28" t="str">
        <f>IF(K21&gt;=2*75,"A",IF(K21&gt;=2*60,"B",IF(K21&gt;=2*50,"C","D")))</f>
        <v>A</v>
      </c>
      <c r="R21" s="28" t="str">
        <f>IF(L21&gt;=75,"A",IF(L21&gt;=60,"B",IF(L21&gt;=50,"C","D")))</f>
        <v>C</v>
      </c>
      <c r="S21" s="28" t="str">
        <f>IF(M21&gt;=75,"A",IF(M21&gt;=60,"B",IF(M21&gt;=50,"C","D")))</f>
        <v>A</v>
      </c>
      <c r="T21" s="28" t="str">
        <f>IF(N21&gt;=75,"A",IF(N21&gt;=60,"B",IF(N21&gt;=50,"C","D")))</f>
        <v>A</v>
      </c>
      <c r="U21" s="30" t="str">
        <f>IF(O21&gt;=7*75,"A",IF(O21&gt;=7*60,"B",IF(O21&gt;=7*50,"C","D")))</f>
        <v>A</v>
      </c>
    </row>
    <row r="22" spans="1:21" s="19" customFormat="1">
      <c r="A22" s="20">
        <v>20</v>
      </c>
      <c r="B22" s="21" t="s">
        <v>118</v>
      </c>
      <c r="C22" s="22">
        <v>36300</v>
      </c>
      <c r="D22" s="23" t="s">
        <v>138</v>
      </c>
      <c r="E22" s="24">
        <v>199</v>
      </c>
      <c r="F22" s="25">
        <v>339</v>
      </c>
      <c r="G22" s="26">
        <v>20.5</v>
      </c>
      <c r="H22" s="25">
        <v>263</v>
      </c>
      <c r="I22" s="26">
        <v>10.32</v>
      </c>
      <c r="J22" s="27">
        <f>MAX(0,(E22-176)*3.6*2)</f>
        <v>165.6</v>
      </c>
      <c r="K22" s="28">
        <f>MAX(0,(F22-295)*2.3*2)</f>
        <v>202.39999999999998</v>
      </c>
      <c r="L22" s="28">
        <f>MAX(0,(G22-13.3)*6.8)</f>
        <v>48.959999999999994</v>
      </c>
      <c r="M22" s="28">
        <f>MAX(0,(H22-226)*1.6)</f>
        <v>59.2</v>
      </c>
      <c r="N22" s="28">
        <f>MAX(0,(11.4-I22)*54.7)</f>
        <v>59.076000000000008</v>
      </c>
      <c r="O22" s="29">
        <f>SUM(J22:N22)</f>
        <v>535.23599999999999</v>
      </c>
      <c r="P22" s="27" t="str">
        <f>IF(J22&gt;=2*75,"A",IF(J22&gt;=2*60,"B",IF(J22&gt;=2*50,"C","D")))</f>
        <v>A</v>
      </c>
      <c r="Q22" s="28" t="str">
        <f>IF(K22&gt;=2*75,"A",IF(K22&gt;=2*60,"B",IF(K22&gt;=2*50,"C","D")))</f>
        <v>A</v>
      </c>
      <c r="R22" s="28" t="str">
        <f>IF(L22&gt;=75,"A",IF(L22&gt;=60,"B",IF(L22&gt;=50,"C","D")))</f>
        <v>D</v>
      </c>
      <c r="S22" s="28" t="str">
        <f>IF(M22&gt;=75,"A",IF(M22&gt;=60,"B",IF(M22&gt;=50,"C","D")))</f>
        <v>C</v>
      </c>
      <c r="T22" s="28" t="str">
        <f>IF(N22&gt;=75,"A",IF(N22&gt;=60,"B",IF(N22&gt;=50,"C","D")))</f>
        <v>C</v>
      </c>
      <c r="U22" s="30" t="str">
        <f>IF(O22&gt;=7*75,"A",IF(O22&gt;=7*60,"B",IF(O22&gt;=7*50,"C","D")))</f>
        <v>A</v>
      </c>
    </row>
    <row r="23" spans="1:21" s="19" customFormat="1">
      <c r="A23" s="20">
        <v>21</v>
      </c>
      <c r="B23" s="21" t="s">
        <v>25</v>
      </c>
      <c r="C23" s="22">
        <v>35684</v>
      </c>
      <c r="D23" s="23" t="s">
        <v>135</v>
      </c>
      <c r="E23" s="24">
        <v>205</v>
      </c>
      <c r="F23" s="25">
        <v>342</v>
      </c>
      <c r="G23" s="26">
        <v>24.6</v>
      </c>
      <c r="H23" s="25">
        <v>235</v>
      </c>
      <c r="I23" s="26">
        <v>11.1</v>
      </c>
      <c r="J23" s="27">
        <f>MAX(0,(E23-176)*3.6*2)</f>
        <v>208.8</v>
      </c>
      <c r="K23" s="28">
        <f>MAX(0,(F23-295)*2.3*2)</f>
        <v>216.2</v>
      </c>
      <c r="L23" s="28">
        <f>MAX(0,(G23-13.3)*6.8)</f>
        <v>76.84</v>
      </c>
      <c r="M23" s="28">
        <f>MAX(0,(H23-226)*1.6)</f>
        <v>14.4</v>
      </c>
      <c r="N23" s="28">
        <f>MAX(0,(11.4-I23)*54.7)</f>
        <v>16.410000000000039</v>
      </c>
      <c r="O23" s="29">
        <f>SUM(J23:N23)</f>
        <v>532.65000000000009</v>
      </c>
      <c r="P23" s="27" t="str">
        <f>IF(J23&gt;=2*75,"A",IF(J23&gt;=2*60,"B",IF(J23&gt;=2*50,"C","D")))</f>
        <v>A</v>
      </c>
      <c r="Q23" s="28" t="str">
        <f>IF(K23&gt;=2*75,"A",IF(K23&gt;=2*60,"B",IF(K23&gt;=2*50,"C","D")))</f>
        <v>A</v>
      </c>
      <c r="R23" s="28" t="str">
        <f>IF(L23&gt;=75,"A",IF(L23&gt;=60,"B",IF(L23&gt;=50,"C","D")))</f>
        <v>A</v>
      </c>
      <c r="S23" s="28" t="str">
        <f>IF(M23&gt;=75,"A",IF(M23&gt;=60,"B",IF(M23&gt;=50,"C","D")))</f>
        <v>D</v>
      </c>
      <c r="T23" s="28" t="str">
        <f>IF(N23&gt;=75,"A",IF(N23&gt;=60,"B",IF(N23&gt;=50,"C","D")))</f>
        <v>D</v>
      </c>
      <c r="U23" s="30" t="str">
        <f>IF(O23&gt;=7*75,"A",IF(O23&gt;=7*60,"B",IF(O23&gt;=7*50,"C","D")))</f>
        <v>A</v>
      </c>
    </row>
    <row r="24" spans="1:21" s="19" customFormat="1">
      <c r="A24" s="20">
        <v>22</v>
      </c>
      <c r="B24" s="21" t="s">
        <v>53</v>
      </c>
      <c r="C24" s="22">
        <v>36119</v>
      </c>
      <c r="D24" s="23" t="s">
        <v>136</v>
      </c>
      <c r="E24" s="24">
        <v>192</v>
      </c>
      <c r="F24" s="25">
        <v>335</v>
      </c>
      <c r="G24" s="26">
        <v>25.9</v>
      </c>
      <c r="H24" s="25">
        <v>266</v>
      </c>
      <c r="I24" s="26">
        <v>9.8800000000000008</v>
      </c>
      <c r="J24" s="27">
        <f>MAX(0,(E24-176)*3.6*2)</f>
        <v>115.2</v>
      </c>
      <c r="K24" s="28">
        <f>MAX(0,(F24-295)*2.3*2)</f>
        <v>184</v>
      </c>
      <c r="L24" s="28">
        <f>MAX(0,(G24-13.3)*6.8)</f>
        <v>85.679999999999978</v>
      </c>
      <c r="M24" s="28">
        <f>MAX(0,(H24-226)*1.6)</f>
        <v>64</v>
      </c>
      <c r="N24" s="28">
        <f>MAX(0,(11.4-I24)*54.7)</f>
        <v>83.143999999999977</v>
      </c>
      <c r="O24" s="29">
        <f>SUM(J24:N24)</f>
        <v>532.024</v>
      </c>
      <c r="P24" s="27" t="str">
        <f>IF(J24&gt;=2*75,"A",IF(J24&gt;=2*60,"B",IF(J24&gt;=2*50,"C","D")))</f>
        <v>C</v>
      </c>
      <c r="Q24" s="28" t="str">
        <f>IF(K24&gt;=2*75,"A",IF(K24&gt;=2*60,"B",IF(K24&gt;=2*50,"C","D")))</f>
        <v>A</v>
      </c>
      <c r="R24" s="28" t="str">
        <f>IF(L24&gt;=75,"A",IF(L24&gt;=60,"B",IF(L24&gt;=50,"C","D")))</f>
        <v>A</v>
      </c>
      <c r="S24" s="28" t="str">
        <f>IF(M24&gt;=75,"A",IF(M24&gt;=60,"B",IF(M24&gt;=50,"C","D")))</f>
        <v>B</v>
      </c>
      <c r="T24" s="28" t="str">
        <f>IF(N24&gt;=75,"A",IF(N24&gt;=60,"B",IF(N24&gt;=50,"C","D")))</f>
        <v>A</v>
      </c>
      <c r="U24" s="30" t="str">
        <f>IF(O24&gt;=7*75,"A",IF(O24&gt;=7*60,"B",IF(O24&gt;=7*50,"C","D")))</f>
        <v>A</v>
      </c>
    </row>
    <row r="25" spans="1:21" s="19" customFormat="1">
      <c r="A25" s="20">
        <v>23</v>
      </c>
      <c r="B25" s="21" t="s">
        <v>16</v>
      </c>
      <c r="C25" s="22">
        <v>35865</v>
      </c>
      <c r="D25" s="23" t="s">
        <v>137</v>
      </c>
      <c r="E25" s="24">
        <v>204</v>
      </c>
      <c r="F25" s="25">
        <v>336</v>
      </c>
      <c r="G25" s="26">
        <v>20</v>
      </c>
      <c r="H25" s="25">
        <v>264</v>
      </c>
      <c r="I25" s="26">
        <v>10.76</v>
      </c>
      <c r="J25" s="27">
        <f>MAX(0,(E25-176)*3.6*2)</f>
        <v>201.6</v>
      </c>
      <c r="K25" s="28">
        <f>MAX(0,(F25-295)*2.3*2)</f>
        <v>188.6</v>
      </c>
      <c r="L25" s="28">
        <f>MAX(0,(G25-13.3)*6.8)</f>
        <v>45.559999999999995</v>
      </c>
      <c r="M25" s="28">
        <f>MAX(0,(H25-226)*1.6)</f>
        <v>60.800000000000004</v>
      </c>
      <c r="N25" s="28">
        <f>MAX(0,(11.4-I25)*54.7)</f>
        <v>35.008000000000031</v>
      </c>
      <c r="O25" s="29">
        <f>SUM(J25:N25)</f>
        <v>531.56799999999998</v>
      </c>
      <c r="P25" s="27" t="str">
        <f>IF(J25&gt;=2*75,"A",IF(J25&gt;=2*60,"B",IF(J25&gt;=2*50,"C","D")))</f>
        <v>A</v>
      </c>
      <c r="Q25" s="28" t="str">
        <f>IF(K25&gt;=2*75,"A",IF(K25&gt;=2*60,"B",IF(K25&gt;=2*50,"C","D")))</f>
        <v>A</v>
      </c>
      <c r="R25" s="28" t="str">
        <f>IF(L25&gt;=75,"A",IF(L25&gt;=60,"B",IF(L25&gt;=50,"C","D")))</f>
        <v>D</v>
      </c>
      <c r="S25" s="28" t="str">
        <f>IF(M25&gt;=75,"A",IF(M25&gt;=60,"B",IF(M25&gt;=50,"C","D")))</f>
        <v>B</v>
      </c>
      <c r="T25" s="28" t="str">
        <f>IF(N25&gt;=75,"A",IF(N25&gt;=60,"B",IF(N25&gt;=50,"C","D")))</f>
        <v>D</v>
      </c>
      <c r="U25" s="30" t="str">
        <f>IF(O25&gt;=7*75,"A",IF(O25&gt;=7*60,"B",IF(O25&gt;=7*50,"C","D")))</f>
        <v>A</v>
      </c>
    </row>
    <row r="26" spans="1:21" s="19" customFormat="1">
      <c r="A26" s="20">
        <v>24</v>
      </c>
      <c r="B26" s="21" t="s">
        <v>52</v>
      </c>
      <c r="C26" s="22">
        <v>35530</v>
      </c>
      <c r="D26" s="23" t="s">
        <v>135</v>
      </c>
      <c r="E26" s="24">
        <v>194</v>
      </c>
      <c r="F26" s="25">
        <v>332</v>
      </c>
      <c r="G26" s="26">
        <v>23</v>
      </c>
      <c r="H26" s="25">
        <v>283</v>
      </c>
      <c r="I26" s="26">
        <v>10.14</v>
      </c>
      <c r="J26" s="27">
        <f>MAX(0,(E26-176)*3.6*2)</f>
        <v>129.6</v>
      </c>
      <c r="K26" s="28">
        <f>MAX(0,(F26-295)*2.3*2)</f>
        <v>170.2</v>
      </c>
      <c r="L26" s="28">
        <f>MAX(0,(G26-13.3)*6.8)</f>
        <v>65.959999999999994</v>
      </c>
      <c r="M26" s="28">
        <f>MAX(0,(H26-226)*1.6)</f>
        <v>91.2</v>
      </c>
      <c r="N26" s="28">
        <f>MAX(0,(11.4-I26)*54.7)</f>
        <v>68.921999999999997</v>
      </c>
      <c r="O26" s="29">
        <f>SUM(J26:N26)</f>
        <v>525.88199999999995</v>
      </c>
      <c r="P26" s="27" t="str">
        <f>IF(J26&gt;=2*75,"A",IF(J26&gt;=2*60,"B",IF(J26&gt;=2*50,"C","D")))</f>
        <v>B</v>
      </c>
      <c r="Q26" s="28" t="str">
        <f>IF(K26&gt;=2*75,"A",IF(K26&gt;=2*60,"B",IF(K26&gt;=2*50,"C","D")))</f>
        <v>A</v>
      </c>
      <c r="R26" s="28" t="str">
        <f>IF(L26&gt;=75,"A",IF(L26&gt;=60,"B",IF(L26&gt;=50,"C","D")))</f>
        <v>B</v>
      </c>
      <c r="S26" s="28" t="str">
        <f>IF(M26&gt;=75,"A",IF(M26&gt;=60,"B",IF(M26&gt;=50,"C","D")))</f>
        <v>A</v>
      </c>
      <c r="T26" s="28" t="str">
        <f>IF(N26&gt;=75,"A",IF(N26&gt;=60,"B",IF(N26&gt;=50,"C","D")))</f>
        <v>B</v>
      </c>
      <c r="U26" s="30" t="str">
        <f>IF(O26&gt;=7*75,"A",IF(O26&gt;=7*60,"B",IF(O26&gt;=7*50,"C","D")))</f>
        <v>A</v>
      </c>
    </row>
    <row r="27" spans="1:21" s="19" customFormat="1" ht="13.8" thickBot="1">
      <c r="A27" s="31">
        <v>25</v>
      </c>
      <c r="B27" s="32" t="s">
        <v>30</v>
      </c>
      <c r="C27" s="33">
        <v>35793</v>
      </c>
      <c r="D27" s="34" t="s">
        <v>135</v>
      </c>
      <c r="E27" s="35">
        <v>191</v>
      </c>
      <c r="F27" s="36">
        <v>331</v>
      </c>
      <c r="G27" s="37">
        <v>24.8</v>
      </c>
      <c r="H27" s="36">
        <v>279</v>
      </c>
      <c r="I27" s="37">
        <v>9.7799999999999994</v>
      </c>
      <c r="J27" s="38">
        <f>MAX(0,(E27-176)*3.6*2)</f>
        <v>108</v>
      </c>
      <c r="K27" s="39">
        <f>MAX(0,(F27-295)*2.3*2)</f>
        <v>165.6</v>
      </c>
      <c r="L27" s="39">
        <f>MAX(0,(G27-13.3)*6.8)</f>
        <v>78.2</v>
      </c>
      <c r="M27" s="39">
        <f>MAX(0,(H27-226)*1.6)</f>
        <v>84.800000000000011</v>
      </c>
      <c r="N27" s="39">
        <f>MAX(0,(11.4-I27)*54.7)</f>
        <v>88.614000000000061</v>
      </c>
      <c r="O27" s="40">
        <f>SUM(J27:N27)</f>
        <v>525.21400000000006</v>
      </c>
      <c r="P27" s="38" t="str">
        <f>IF(J27&gt;=2*75,"A",IF(J27&gt;=2*60,"B",IF(J27&gt;=2*50,"C","D")))</f>
        <v>C</v>
      </c>
      <c r="Q27" s="39" t="str">
        <f>IF(K27&gt;=2*75,"A",IF(K27&gt;=2*60,"B",IF(K27&gt;=2*50,"C","D")))</f>
        <v>A</v>
      </c>
      <c r="R27" s="39" t="str">
        <f>IF(L27&gt;=75,"A",IF(L27&gt;=60,"B",IF(L27&gt;=50,"C","D")))</f>
        <v>A</v>
      </c>
      <c r="S27" s="39" t="str">
        <f>IF(M27&gt;=75,"A",IF(M27&gt;=60,"B",IF(M27&gt;=50,"C","D")))</f>
        <v>A</v>
      </c>
      <c r="T27" s="39" t="str">
        <f>IF(N27&gt;=75,"A",IF(N27&gt;=60,"B",IF(N27&gt;=50,"C","D")))</f>
        <v>A</v>
      </c>
      <c r="U27" s="41" t="str">
        <f>IF(O27&gt;=7*75,"A",IF(O27&gt;=7*60,"B",IF(O27&gt;=7*50,"C","D")))</f>
        <v>A</v>
      </c>
    </row>
    <row r="28" spans="1:21" s="19" customFormat="1">
      <c r="A28" s="20">
        <v>26</v>
      </c>
      <c r="B28" s="21" t="s">
        <v>77</v>
      </c>
      <c r="C28" s="22">
        <v>35433</v>
      </c>
      <c r="D28" s="23" t="s">
        <v>56</v>
      </c>
      <c r="E28" s="24">
        <v>201</v>
      </c>
      <c r="F28" s="25">
        <v>336</v>
      </c>
      <c r="G28" s="26">
        <v>23.2</v>
      </c>
      <c r="H28" s="25">
        <v>267</v>
      </c>
      <c r="I28" s="26">
        <v>11</v>
      </c>
      <c r="J28" s="27">
        <f t="shared" ref="J3:J34" si="0">MAX(0,(E28-176)*3.6*2)</f>
        <v>180</v>
      </c>
      <c r="K28" s="28">
        <f t="shared" ref="K3:K34" si="1">MAX(0,(F28-295)*2.3*2)</f>
        <v>188.6</v>
      </c>
      <c r="L28" s="28">
        <f t="shared" ref="L3:L34" si="2">MAX(0,(G28-13.3)*6.8)</f>
        <v>67.319999999999993</v>
      </c>
      <c r="M28" s="28">
        <f t="shared" ref="M3:M34" si="3">MAX(0,(H28-226)*1.6)</f>
        <v>65.600000000000009</v>
      </c>
      <c r="N28" s="28">
        <f t="shared" ref="N3:N34" si="4">MAX(0,(11.4-I28)*54.7)</f>
        <v>21.88000000000002</v>
      </c>
      <c r="O28" s="29">
        <f t="shared" ref="O3:O34" si="5">SUM(J28:N28)</f>
        <v>523.40000000000009</v>
      </c>
      <c r="P28" s="27" t="str">
        <f t="shared" ref="P3:P34" si="6">IF(J28&gt;=2*75,"A",IF(J28&gt;=2*60,"B",IF(J28&gt;=2*50,"C","D")))</f>
        <v>A</v>
      </c>
      <c r="Q28" s="28" t="str">
        <f t="shared" ref="Q3:Q34" si="7">IF(K28&gt;=2*75,"A",IF(K28&gt;=2*60,"B",IF(K28&gt;=2*50,"C","D")))</f>
        <v>A</v>
      </c>
      <c r="R28" s="28" t="str">
        <f t="shared" ref="R3:R34" si="8">IF(L28&gt;=75,"A",IF(L28&gt;=60,"B",IF(L28&gt;=50,"C","D")))</f>
        <v>B</v>
      </c>
      <c r="S28" s="28" t="str">
        <f t="shared" ref="S3:S34" si="9">IF(M28&gt;=75,"A",IF(M28&gt;=60,"B",IF(M28&gt;=50,"C","D")))</f>
        <v>B</v>
      </c>
      <c r="T28" s="28" t="str">
        <f t="shared" ref="T3:T34" si="10">IF(N28&gt;=75,"A",IF(N28&gt;=60,"B",IF(N28&gt;=50,"C","D")))</f>
        <v>D</v>
      </c>
      <c r="U28" s="30" t="str">
        <f t="shared" ref="U3:U34" si="11">IF(O28&gt;=7*75,"A",IF(O28&gt;=7*60,"B",IF(O28&gt;=7*50,"C","D")))</f>
        <v>B</v>
      </c>
    </row>
    <row r="29" spans="1:21" s="19" customFormat="1">
      <c r="A29" s="20">
        <v>27</v>
      </c>
      <c r="B29" s="21" t="s">
        <v>76</v>
      </c>
      <c r="C29" s="22">
        <v>35565</v>
      </c>
      <c r="D29" s="23" t="s">
        <v>56</v>
      </c>
      <c r="E29" s="24">
        <v>193.5</v>
      </c>
      <c r="F29" s="25">
        <v>322</v>
      </c>
      <c r="G29" s="26">
        <v>24.5</v>
      </c>
      <c r="H29" s="25">
        <v>287</v>
      </c>
      <c r="I29" s="26">
        <v>9.6199999999999992</v>
      </c>
      <c r="J29" s="27">
        <f t="shared" si="0"/>
        <v>126</v>
      </c>
      <c r="K29" s="28">
        <f t="shared" si="1"/>
        <v>124.19999999999999</v>
      </c>
      <c r="L29" s="28">
        <f t="shared" si="2"/>
        <v>76.16</v>
      </c>
      <c r="M29" s="28">
        <f t="shared" si="3"/>
        <v>97.600000000000009</v>
      </c>
      <c r="N29" s="28">
        <f t="shared" si="4"/>
        <v>97.366000000000071</v>
      </c>
      <c r="O29" s="29">
        <f t="shared" si="5"/>
        <v>521.32600000000014</v>
      </c>
      <c r="P29" s="27" t="str">
        <f t="shared" si="6"/>
        <v>B</v>
      </c>
      <c r="Q29" s="28" t="str">
        <f t="shared" si="7"/>
        <v>B</v>
      </c>
      <c r="R29" s="28" t="str">
        <f t="shared" si="8"/>
        <v>A</v>
      </c>
      <c r="S29" s="28" t="str">
        <f t="shared" si="9"/>
        <v>A</v>
      </c>
      <c r="T29" s="28" t="str">
        <f t="shared" si="10"/>
        <v>A</v>
      </c>
      <c r="U29" s="30" t="str">
        <f t="shared" si="11"/>
        <v>B</v>
      </c>
    </row>
    <row r="30" spans="1:21" s="19" customFormat="1">
      <c r="A30" s="20">
        <v>28</v>
      </c>
      <c r="B30" s="21" t="s">
        <v>58</v>
      </c>
      <c r="C30" s="22">
        <v>35966</v>
      </c>
      <c r="D30" s="23" t="s">
        <v>134</v>
      </c>
      <c r="E30" s="24">
        <v>196</v>
      </c>
      <c r="F30" s="25">
        <v>332</v>
      </c>
      <c r="G30" s="26">
        <v>21.1</v>
      </c>
      <c r="H30" s="25">
        <v>285</v>
      </c>
      <c r="I30" s="26">
        <v>10.57</v>
      </c>
      <c r="J30" s="27">
        <f t="shared" si="0"/>
        <v>144</v>
      </c>
      <c r="K30" s="28">
        <f t="shared" si="1"/>
        <v>170.2</v>
      </c>
      <c r="L30" s="28">
        <f t="shared" si="2"/>
        <v>53.040000000000006</v>
      </c>
      <c r="M30" s="28">
        <f t="shared" si="3"/>
        <v>94.4</v>
      </c>
      <c r="N30" s="28">
        <f t="shared" si="4"/>
        <v>45.401000000000003</v>
      </c>
      <c r="O30" s="29">
        <f t="shared" si="5"/>
        <v>507.041</v>
      </c>
      <c r="P30" s="27" t="str">
        <f t="shared" si="6"/>
        <v>B</v>
      </c>
      <c r="Q30" s="28" t="str">
        <f t="shared" si="7"/>
        <v>A</v>
      </c>
      <c r="R30" s="28" t="str">
        <f t="shared" si="8"/>
        <v>C</v>
      </c>
      <c r="S30" s="28" t="str">
        <f t="shared" si="9"/>
        <v>A</v>
      </c>
      <c r="T30" s="28" t="str">
        <f t="shared" si="10"/>
        <v>D</v>
      </c>
      <c r="U30" s="30" t="str">
        <f t="shared" si="11"/>
        <v>B</v>
      </c>
    </row>
    <row r="31" spans="1:21" s="19" customFormat="1">
      <c r="A31" s="20">
        <v>29</v>
      </c>
      <c r="B31" s="21" t="s">
        <v>60</v>
      </c>
      <c r="C31" s="22">
        <v>35395</v>
      </c>
      <c r="D31" s="23" t="s">
        <v>134</v>
      </c>
      <c r="E31" s="24">
        <v>195</v>
      </c>
      <c r="F31" s="25">
        <v>339</v>
      </c>
      <c r="G31" s="26">
        <v>19.5</v>
      </c>
      <c r="H31" s="25">
        <v>261</v>
      </c>
      <c r="I31" s="26">
        <v>10.15</v>
      </c>
      <c r="J31" s="27">
        <f t="shared" si="0"/>
        <v>136.80000000000001</v>
      </c>
      <c r="K31" s="28">
        <f t="shared" si="1"/>
        <v>202.39999999999998</v>
      </c>
      <c r="L31" s="28">
        <f t="shared" si="2"/>
        <v>42.16</v>
      </c>
      <c r="M31" s="28">
        <f t="shared" si="3"/>
        <v>56</v>
      </c>
      <c r="N31" s="28">
        <f t="shared" si="4"/>
        <v>68.375</v>
      </c>
      <c r="O31" s="29">
        <f t="shared" si="5"/>
        <v>505.73500000000001</v>
      </c>
      <c r="P31" s="27" t="str">
        <f t="shared" si="6"/>
        <v>B</v>
      </c>
      <c r="Q31" s="28" t="str">
        <f t="shared" si="7"/>
        <v>A</v>
      </c>
      <c r="R31" s="28" t="str">
        <f t="shared" si="8"/>
        <v>D</v>
      </c>
      <c r="S31" s="28" t="str">
        <f t="shared" si="9"/>
        <v>C</v>
      </c>
      <c r="T31" s="28" t="str">
        <f t="shared" si="10"/>
        <v>B</v>
      </c>
      <c r="U31" s="30" t="str">
        <f t="shared" si="11"/>
        <v>B</v>
      </c>
    </row>
    <row r="32" spans="1:21" s="19" customFormat="1">
      <c r="A32" s="20">
        <v>30</v>
      </c>
      <c r="B32" s="21" t="s">
        <v>64</v>
      </c>
      <c r="C32" s="22">
        <v>36195</v>
      </c>
      <c r="D32" s="23" t="s">
        <v>131</v>
      </c>
      <c r="E32" s="24">
        <v>196</v>
      </c>
      <c r="F32" s="25">
        <v>332</v>
      </c>
      <c r="G32" s="26">
        <v>21.9</v>
      </c>
      <c r="H32" s="25">
        <v>265</v>
      </c>
      <c r="I32" s="26">
        <v>10.11</v>
      </c>
      <c r="J32" s="27">
        <f t="shared" si="0"/>
        <v>144</v>
      </c>
      <c r="K32" s="28">
        <f t="shared" si="1"/>
        <v>170.2</v>
      </c>
      <c r="L32" s="28">
        <f t="shared" si="2"/>
        <v>58.479999999999983</v>
      </c>
      <c r="M32" s="28">
        <f t="shared" si="3"/>
        <v>62.400000000000006</v>
      </c>
      <c r="N32" s="28">
        <f t="shared" si="4"/>
        <v>70.563000000000059</v>
      </c>
      <c r="O32" s="29">
        <f t="shared" si="5"/>
        <v>505.64299999999997</v>
      </c>
      <c r="P32" s="27" t="str">
        <f t="shared" si="6"/>
        <v>B</v>
      </c>
      <c r="Q32" s="28" t="str">
        <f t="shared" si="7"/>
        <v>A</v>
      </c>
      <c r="R32" s="28" t="str">
        <f t="shared" si="8"/>
        <v>C</v>
      </c>
      <c r="S32" s="28" t="str">
        <f t="shared" si="9"/>
        <v>B</v>
      </c>
      <c r="T32" s="28" t="str">
        <f t="shared" si="10"/>
        <v>B</v>
      </c>
      <c r="U32" s="30" t="str">
        <f t="shared" si="11"/>
        <v>B</v>
      </c>
    </row>
    <row r="33" spans="1:21" s="19" customFormat="1">
      <c r="A33" s="20">
        <v>31</v>
      </c>
      <c r="B33" s="21" t="s">
        <v>1</v>
      </c>
      <c r="C33" s="22">
        <v>35632</v>
      </c>
      <c r="D33" s="23" t="s">
        <v>131</v>
      </c>
      <c r="E33" s="24">
        <v>193</v>
      </c>
      <c r="F33" s="25">
        <v>337</v>
      </c>
      <c r="G33" s="26">
        <v>20.5</v>
      </c>
      <c r="H33" s="25">
        <v>267</v>
      </c>
      <c r="I33" s="26">
        <v>10.06</v>
      </c>
      <c r="J33" s="27">
        <f t="shared" si="0"/>
        <v>122.4</v>
      </c>
      <c r="K33" s="28">
        <f t="shared" si="1"/>
        <v>193.2</v>
      </c>
      <c r="L33" s="28">
        <f t="shared" si="2"/>
        <v>48.959999999999994</v>
      </c>
      <c r="M33" s="28">
        <f t="shared" si="3"/>
        <v>65.600000000000009</v>
      </c>
      <c r="N33" s="28">
        <f t="shared" si="4"/>
        <v>73.298000000000002</v>
      </c>
      <c r="O33" s="29">
        <f t="shared" si="5"/>
        <v>503.45800000000003</v>
      </c>
      <c r="P33" s="27" t="str">
        <f t="shared" si="6"/>
        <v>B</v>
      </c>
      <c r="Q33" s="28" t="str">
        <f t="shared" si="7"/>
        <v>A</v>
      </c>
      <c r="R33" s="28" t="str">
        <f t="shared" si="8"/>
        <v>D</v>
      </c>
      <c r="S33" s="28" t="str">
        <f t="shared" si="9"/>
        <v>B</v>
      </c>
      <c r="T33" s="28" t="str">
        <f t="shared" si="10"/>
        <v>B</v>
      </c>
      <c r="U33" s="30" t="str">
        <f t="shared" si="11"/>
        <v>B</v>
      </c>
    </row>
    <row r="34" spans="1:21" s="19" customFormat="1">
      <c r="A34" s="20">
        <v>32</v>
      </c>
      <c r="B34" s="21" t="s">
        <v>50</v>
      </c>
      <c r="C34" s="22">
        <v>35632</v>
      </c>
      <c r="D34" s="23" t="s">
        <v>132</v>
      </c>
      <c r="E34" s="24">
        <v>191.5</v>
      </c>
      <c r="F34" s="25">
        <v>330</v>
      </c>
      <c r="G34" s="26">
        <v>21.9</v>
      </c>
      <c r="H34" s="25">
        <v>282</v>
      </c>
      <c r="I34" s="26">
        <v>9.9</v>
      </c>
      <c r="J34" s="27">
        <f t="shared" si="0"/>
        <v>111.60000000000001</v>
      </c>
      <c r="K34" s="28">
        <f t="shared" si="1"/>
        <v>161</v>
      </c>
      <c r="L34" s="28">
        <f t="shared" si="2"/>
        <v>58.479999999999983</v>
      </c>
      <c r="M34" s="28">
        <f t="shared" si="3"/>
        <v>89.600000000000009</v>
      </c>
      <c r="N34" s="28">
        <f t="shared" si="4"/>
        <v>82.050000000000011</v>
      </c>
      <c r="O34" s="29">
        <f t="shared" si="5"/>
        <v>502.73</v>
      </c>
      <c r="P34" s="27" t="str">
        <f t="shared" si="6"/>
        <v>C</v>
      </c>
      <c r="Q34" s="28" t="str">
        <f t="shared" si="7"/>
        <v>A</v>
      </c>
      <c r="R34" s="28" t="str">
        <f t="shared" si="8"/>
        <v>C</v>
      </c>
      <c r="S34" s="28" t="str">
        <f t="shared" si="9"/>
        <v>A</v>
      </c>
      <c r="T34" s="28" t="str">
        <f t="shared" si="10"/>
        <v>A</v>
      </c>
      <c r="U34" s="30" t="str">
        <f t="shared" si="11"/>
        <v>B</v>
      </c>
    </row>
    <row r="35" spans="1:21" s="19" customFormat="1">
      <c r="A35" s="20">
        <v>33</v>
      </c>
      <c r="B35" s="21" t="s">
        <v>40</v>
      </c>
      <c r="C35" s="22">
        <v>35857</v>
      </c>
      <c r="D35" s="23" t="s">
        <v>137</v>
      </c>
      <c r="E35" s="24">
        <v>198</v>
      </c>
      <c r="F35" s="25">
        <v>330</v>
      </c>
      <c r="G35" s="26">
        <v>22.8</v>
      </c>
      <c r="H35" s="25">
        <v>262</v>
      </c>
      <c r="I35" s="26">
        <v>10.39</v>
      </c>
      <c r="J35" s="27">
        <f t="shared" ref="J35:J66" si="12">MAX(0,(E35-176)*3.6*2)</f>
        <v>158.4</v>
      </c>
      <c r="K35" s="28">
        <f t="shared" ref="K35:K66" si="13">MAX(0,(F35-295)*2.3*2)</f>
        <v>161</v>
      </c>
      <c r="L35" s="28">
        <f t="shared" ref="L35:L66" si="14">MAX(0,(G35-13.3)*6.8)</f>
        <v>64.599999999999994</v>
      </c>
      <c r="M35" s="28">
        <f t="shared" ref="M35:M66" si="15">MAX(0,(H35-226)*1.6)</f>
        <v>57.6</v>
      </c>
      <c r="N35" s="28">
        <f t="shared" ref="N35:N66" si="16">MAX(0,(11.4-I35)*54.7)</f>
        <v>55.246999999999993</v>
      </c>
      <c r="O35" s="29">
        <f t="shared" ref="O35:O66" si="17">SUM(J35:N35)</f>
        <v>496.84700000000004</v>
      </c>
      <c r="P35" s="27" t="str">
        <f t="shared" ref="P35:P66" si="18">IF(J35&gt;=2*75,"A",IF(J35&gt;=2*60,"B",IF(J35&gt;=2*50,"C","D")))</f>
        <v>A</v>
      </c>
      <c r="Q35" s="28" t="str">
        <f t="shared" ref="Q35:Q66" si="19">IF(K35&gt;=2*75,"A",IF(K35&gt;=2*60,"B",IF(K35&gt;=2*50,"C","D")))</f>
        <v>A</v>
      </c>
      <c r="R35" s="28" t="str">
        <f t="shared" ref="R35:R66" si="20">IF(L35&gt;=75,"A",IF(L35&gt;=60,"B",IF(L35&gt;=50,"C","D")))</f>
        <v>B</v>
      </c>
      <c r="S35" s="28" t="str">
        <f t="shared" ref="S35:S66" si="21">IF(M35&gt;=75,"A",IF(M35&gt;=60,"B",IF(M35&gt;=50,"C","D")))</f>
        <v>C</v>
      </c>
      <c r="T35" s="28" t="str">
        <f t="shared" ref="T35:T66" si="22">IF(N35&gt;=75,"A",IF(N35&gt;=60,"B",IF(N35&gt;=50,"C","D")))</f>
        <v>C</v>
      </c>
      <c r="U35" s="30" t="str">
        <f t="shared" ref="U35:U66" si="23">IF(O35&gt;=7*75,"A",IF(O35&gt;=7*60,"B",IF(O35&gt;=7*50,"C","D")))</f>
        <v>B</v>
      </c>
    </row>
    <row r="36" spans="1:21" s="19" customFormat="1">
      <c r="A36" s="20">
        <v>34</v>
      </c>
      <c r="B36" s="21" t="s">
        <v>13</v>
      </c>
      <c r="C36" s="22">
        <v>35621</v>
      </c>
      <c r="D36" s="23" t="s">
        <v>134</v>
      </c>
      <c r="E36" s="24">
        <v>199</v>
      </c>
      <c r="F36" s="25">
        <v>333</v>
      </c>
      <c r="G36" s="26">
        <v>22</v>
      </c>
      <c r="H36" s="25">
        <v>251</v>
      </c>
      <c r="I36" s="26">
        <v>10.36</v>
      </c>
      <c r="J36" s="27">
        <f t="shared" si="12"/>
        <v>165.6</v>
      </c>
      <c r="K36" s="28">
        <f t="shared" si="13"/>
        <v>174.79999999999998</v>
      </c>
      <c r="L36" s="28">
        <f t="shared" si="14"/>
        <v>59.16</v>
      </c>
      <c r="M36" s="28">
        <f t="shared" si="15"/>
        <v>40</v>
      </c>
      <c r="N36" s="28">
        <f t="shared" si="16"/>
        <v>56.888000000000055</v>
      </c>
      <c r="O36" s="29">
        <f t="shared" si="17"/>
        <v>496.44799999999998</v>
      </c>
      <c r="P36" s="27" t="str">
        <f t="shared" si="18"/>
        <v>A</v>
      </c>
      <c r="Q36" s="28" t="str">
        <f t="shared" si="19"/>
        <v>A</v>
      </c>
      <c r="R36" s="28" t="str">
        <f t="shared" si="20"/>
        <v>C</v>
      </c>
      <c r="S36" s="28" t="str">
        <f t="shared" si="21"/>
        <v>D</v>
      </c>
      <c r="T36" s="28" t="str">
        <f t="shared" si="22"/>
        <v>C</v>
      </c>
      <c r="U36" s="30" t="str">
        <f t="shared" si="23"/>
        <v>B</v>
      </c>
    </row>
    <row r="37" spans="1:21" s="19" customFormat="1">
      <c r="A37" s="20">
        <v>35</v>
      </c>
      <c r="B37" s="21" t="s">
        <v>11</v>
      </c>
      <c r="C37" s="22">
        <v>35560</v>
      </c>
      <c r="D37" s="23" t="s">
        <v>134</v>
      </c>
      <c r="E37" s="24">
        <v>193</v>
      </c>
      <c r="F37" s="25">
        <v>333</v>
      </c>
      <c r="G37" s="26">
        <v>23.4</v>
      </c>
      <c r="H37" s="25">
        <v>272</v>
      </c>
      <c r="I37" s="26">
        <v>10.36</v>
      </c>
      <c r="J37" s="27">
        <f t="shared" si="12"/>
        <v>122.4</v>
      </c>
      <c r="K37" s="28">
        <f t="shared" si="13"/>
        <v>174.79999999999998</v>
      </c>
      <c r="L37" s="28">
        <f t="shared" si="14"/>
        <v>68.679999999999978</v>
      </c>
      <c r="M37" s="28">
        <f t="shared" si="15"/>
        <v>73.600000000000009</v>
      </c>
      <c r="N37" s="28">
        <f t="shared" si="16"/>
        <v>56.888000000000055</v>
      </c>
      <c r="O37" s="29">
        <f t="shared" si="17"/>
        <v>496.36800000000005</v>
      </c>
      <c r="P37" s="27" t="str">
        <f t="shared" si="18"/>
        <v>B</v>
      </c>
      <c r="Q37" s="28" t="str">
        <f t="shared" si="19"/>
        <v>A</v>
      </c>
      <c r="R37" s="28" t="str">
        <f t="shared" si="20"/>
        <v>B</v>
      </c>
      <c r="S37" s="28" t="str">
        <f t="shared" si="21"/>
        <v>B</v>
      </c>
      <c r="T37" s="28" t="str">
        <f t="shared" si="22"/>
        <v>C</v>
      </c>
      <c r="U37" s="30" t="str">
        <f t="shared" si="23"/>
        <v>B</v>
      </c>
    </row>
    <row r="38" spans="1:21" s="19" customFormat="1">
      <c r="A38" s="20">
        <v>36</v>
      </c>
      <c r="B38" s="21" t="s">
        <v>83</v>
      </c>
      <c r="C38" s="22">
        <v>35908</v>
      </c>
      <c r="D38" s="23" t="s">
        <v>130</v>
      </c>
      <c r="E38" s="24">
        <v>195</v>
      </c>
      <c r="F38" s="25">
        <v>333</v>
      </c>
      <c r="G38" s="26">
        <v>28.1</v>
      </c>
      <c r="H38" s="25">
        <v>246</v>
      </c>
      <c r="I38" s="26">
        <v>10.47</v>
      </c>
      <c r="J38" s="27">
        <f t="shared" si="12"/>
        <v>136.80000000000001</v>
      </c>
      <c r="K38" s="28">
        <f t="shared" si="13"/>
        <v>174.79999999999998</v>
      </c>
      <c r="L38" s="28">
        <f t="shared" si="14"/>
        <v>100.64</v>
      </c>
      <c r="M38" s="28">
        <f t="shared" si="15"/>
        <v>32</v>
      </c>
      <c r="N38" s="28">
        <f t="shared" si="16"/>
        <v>50.870999999999988</v>
      </c>
      <c r="O38" s="29">
        <f t="shared" si="17"/>
        <v>495.11099999999999</v>
      </c>
      <c r="P38" s="27" t="str">
        <f t="shared" si="18"/>
        <v>B</v>
      </c>
      <c r="Q38" s="28" t="str">
        <f t="shared" si="19"/>
        <v>A</v>
      </c>
      <c r="R38" s="28" t="str">
        <f t="shared" si="20"/>
        <v>A</v>
      </c>
      <c r="S38" s="28" t="str">
        <f t="shared" si="21"/>
        <v>D</v>
      </c>
      <c r="T38" s="28" t="str">
        <f t="shared" si="22"/>
        <v>C</v>
      </c>
      <c r="U38" s="30" t="str">
        <f t="shared" si="23"/>
        <v>B</v>
      </c>
    </row>
    <row r="39" spans="1:21" s="19" customFormat="1">
      <c r="A39" s="20">
        <v>37</v>
      </c>
      <c r="B39" s="21" t="s">
        <v>27</v>
      </c>
      <c r="C39" s="22">
        <v>35846</v>
      </c>
      <c r="D39" s="23" t="s">
        <v>134</v>
      </c>
      <c r="E39" s="24">
        <v>197</v>
      </c>
      <c r="F39" s="25">
        <v>332</v>
      </c>
      <c r="G39" s="26">
        <v>22.6</v>
      </c>
      <c r="H39" s="25">
        <v>260</v>
      </c>
      <c r="I39" s="26">
        <v>10.4</v>
      </c>
      <c r="J39" s="27">
        <f t="shared" si="12"/>
        <v>151.20000000000002</v>
      </c>
      <c r="K39" s="28">
        <f t="shared" si="13"/>
        <v>170.2</v>
      </c>
      <c r="L39" s="28">
        <f t="shared" si="14"/>
        <v>63.24</v>
      </c>
      <c r="M39" s="28">
        <f t="shared" si="15"/>
        <v>54.400000000000006</v>
      </c>
      <c r="N39" s="28">
        <f t="shared" si="16"/>
        <v>54.7</v>
      </c>
      <c r="O39" s="29">
        <f t="shared" si="17"/>
        <v>493.73999999999995</v>
      </c>
      <c r="P39" s="27" t="str">
        <f t="shared" si="18"/>
        <v>A</v>
      </c>
      <c r="Q39" s="28" t="str">
        <f t="shared" si="19"/>
        <v>A</v>
      </c>
      <c r="R39" s="28" t="str">
        <f t="shared" si="20"/>
        <v>B</v>
      </c>
      <c r="S39" s="28" t="str">
        <f t="shared" si="21"/>
        <v>C</v>
      </c>
      <c r="T39" s="28" t="str">
        <f t="shared" si="22"/>
        <v>C</v>
      </c>
      <c r="U39" s="30" t="str">
        <f t="shared" si="23"/>
        <v>B</v>
      </c>
    </row>
    <row r="40" spans="1:21" s="19" customFormat="1">
      <c r="A40" s="20">
        <v>38</v>
      </c>
      <c r="B40" s="21" t="s">
        <v>36</v>
      </c>
      <c r="C40" s="22">
        <v>35283</v>
      </c>
      <c r="D40" s="23" t="s">
        <v>131</v>
      </c>
      <c r="E40" s="24">
        <v>188</v>
      </c>
      <c r="F40" s="25">
        <v>332</v>
      </c>
      <c r="G40" s="26">
        <v>21.7</v>
      </c>
      <c r="H40" s="25">
        <v>281</v>
      </c>
      <c r="I40" s="26">
        <v>9.7200000000000006</v>
      </c>
      <c r="J40" s="27">
        <f t="shared" si="12"/>
        <v>86.4</v>
      </c>
      <c r="K40" s="28">
        <f t="shared" si="13"/>
        <v>170.2</v>
      </c>
      <c r="L40" s="28">
        <f t="shared" si="14"/>
        <v>57.11999999999999</v>
      </c>
      <c r="M40" s="28">
        <f t="shared" si="15"/>
        <v>88</v>
      </c>
      <c r="N40" s="28">
        <f t="shared" si="16"/>
        <v>91.895999999999987</v>
      </c>
      <c r="O40" s="29">
        <f t="shared" si="17"/>
        <v>493.61599999999999</v>
      </c>
      <c r="P40" s="27" t="str">
        <f t="shared" si="18"/>
        <v>D</v>
      </c>
      <c r="Q40" s="28" t="str">
        <f t="shared" si="19"/>
        <v>A</v>
      </c>
      <c r="R40" s="28" t="str">
        <f t="shared" si="20"/>
        <v>C</v>
      </c>
      <c r="S40" s="28" t="str">
        <f t="shared" si="21"/>
        <v>A</v>
      </c>
      <c r="T40" s="28" t="str">
        <f t="shared" si="22"/>
        <v>A</v>
      </c>
      <c r="U40" s="30" t="str">
        <f t="shared" si="23"/>
        <v>B</v>
      </c>
    </row>
    <row r="41" spans="1:21" s="19" customFormat="1">
      <c r="A41" s="20">
        <v>39</v>
      </c>
      <c r="B41" s="21" t="s">
        <v>43</v>
      </c>
      <c r="C41" s="22">
        <v>35079</v>
      </c>
      <c r="D41" s="23" t="s">
        <v>133</v>
      </c>
      <c r="E41" s="24">
        <v>196.5</v>
      </c>
      <c r="F41" s="25">
        <v>333</v>
      </c>
      <c r="G41" s="26">
        <v>22.5</v>
      </c>
      <c r="H41" s="25">
        <v>269</v>
      </c>
      <c r="I41" s="26">
        <v>10.7</v>
      </c>
      <c r="J41" s="27">
        <f t="shared" si="12"/>
        <v>147.6</v>
      </c>
      <c r="K41" s="28">
        <f t="shared" si="13"/>
        <v>174.79999999999998</v>
      </c>
      <c r="L41" s="28">
        <f t="shared" si="14"/>
        <v>62.559999999999995</v>
      </c>
      <c r="M41" s="28">
        <f t="shared" si="15"/>
        <v>68.8</v>
      </c>
      <c r="N41" s="28">
        <f t="shared" si="16"/>
        <v>38.290000000000063</v>
      </c>
      <c r="O41" s="29">
        <f t="shared" si="17"/>
        <v>492.05000000000007</v>
      </c>
      <c r="P41" s="27" t="str">
        <f t="shared" si="18"/>
        <v>B</v>
      </c>
      <c r="Q41" s="28" t="str">
        <f t="shared" si="19"/>
        <v>A</v>
      </c>
      <c r="R41" s="28" t="str">
        <f t="shared" si="20"/>
        <v>B</v>
      </c>
      <c r="S41" s="28" t="str">
        <f t="shared" si="21"/>
        <v>B</v>
      </c>
      <c r="T41" s="28" t="str">
        <f t="shared" si="22"/>
        <v>D</v>
      </c>
      <c r="U41" s="30" t="str">
        <f t="shared" si="23"/>
        <v>B</v>
      </c>
    </row>
    <row r="42" spans="1:21" s="19" customFormat="1">
      <c r="A42" s="20">
        <v>40</v>
      </c>
      <c r="B42" s="21" t="s">
        <v>27</v>
      </c>
      <c r="C42" s="22">
        <v>36115</v>
      </c>
      <c r="D42" s="23" t="s">
        <v>132</v>
      </c>
      <c r="E42" s="24">
        <v>199</v>
      </c>
      <c r="F42" s="25">
        <v>333</v>
      </c>
      <c r="G42" s="26">
        <v>22</v>
      </c>
      <c r="H42" s="25">
        <v>257</v>
      </c>
      <c r="I42" s="26">
        <v>10.7</v>
      </c>
      <c r="J42" s="27">
        <f t="shared" si="12"/>
        <v>165.6</v>
      </c>
      <c r="K42" s="28">
        <f t="shared" si="13"/>
        <v>174.79999999999998</v>
      </c>
      <c r="L42" s="28">
        <f t="shared" si="14"/>
        <v>59.16</v>
      </c>
      <c r="M42" s="28">
        <f t="shared" si="15"/>
        <v>49.6</v>
      </c>
      <c r="N42" s="28">
        <f t="shared" si="16"/>
        <v>38.290000000000063</v>
      </c>
      <c r="O42" s="29">
        <f t="shared" si="17"/>
        <v>487.45000000000005</v>
      </c>
      <c r="P42" s="27" t="str">
        <f t="shared" si="18"/>
        <v>A</v>
      </c>
      <c r="Q42" s="28" t="str">
        <f t="shared" si="19"/>
        <v>A</v>
      </c>
      <c r="R42" s="28" t="str">
        <f t="shared" si="20"/>
        <v>C</v>
      </c>
      <c r="S42" s="28" t="str">
        <f t="shared" si="21"/>
        <v>D</v>
      </c>
      <c r="T42" s="28" t="str">
        <f t="shared" si="22"/>
        <v>D</v>
      </c>
      <c r="U42" s="30" t="str">
        <f t="shared" si="23"/>
        <v>B</v>
      </c>
    </row>
    <row r="43" spans="1:21" s="19" customFormat="1">
      <c r="A43" s="20">
        <v>41</v>
      </c>
      <c r="B43" s="21" t="s">
        <v>35</v>
      </c>
      <c r="C43" s="22">
        <v>35619</v>
      </c>
      <c r="D43" s="23" t="s">
        <v>131</v>
      </c>
      <c r="E43" s="24">
        <v>193</v>
      </c>
      <c r="F43" s="25">
        <v>334</v>
      </c>
      <c r="G43" s="26">
        <v>21.4</v>
      </c>
      <c r="H43" s="25">
        <v>261</v>
      </c>
      <c r="I43" s="26">
        <v>10.09</v>
      </c>
      <c r="J43" s="27">
        <f t="shared" si="12"/>
        <v>122.4</v>
      </c>
      <c r="K43" s="28">
        <f t="shared" si="13"/>
        <v>179.39999999999998</v>
      </c>
      <c r="L43" s="28">
        <f t="shared" si="14"/>
        <v>55.079999999999984</v>
      </c>
      <c r="M43" s="28">
        <f t="shared" si="15"/>
        <v>56</v>
      </c>
      <c r="N43" s="28">
        <f t="shared" si="16"/>
        <v>71.657000000000025</v>
      </c>
      <c r="O43" s="29">
        <f t="shared" si="17"/>
        <v>484.53699999999998</v>
      </c>
      <c r="P43" s="27" t="str">
        <f t="shared" si="18"/>
        <v>B</v>
      </c>
      <c r="Q43" s="28" t="str">
        <f t="shared" si="19"/>
        <v>A</v>
      </c>
      <c r="R43" s="28" t="str">
        <f t="shared" si="20"/>
        <v>C</v>
      </c>
      <c r="S43" s="28" t="str">
        <f t="shared" si="21"/>
        <v>C</v>
      </c>
      <c r="T43" s="28" t="str">
        <f t="shared" si="22"/>
        <v>B</v>
      </c>
      <c r="U43" s="30" t="str">
        <f t="shared" si="23"/>
        <v>B</v>
      </c>
    </row>
    <row r="44" spans="1:21" s="19" customFormat="1">
      <c r="A44" s="20">
        <v>42</v>
      </c>
      <c r="B44" s="21" t="s">
        <v>81</v>
      </c>
      <c r="C44" s="22">
        <v>36277</v>
      </c>
      <c r="D44" s="23" t="s">
        <v>132</v>
      </c>
      <c r="E44" s="24">
        <v>196</v>
      </c>
      <c r="F44" s="25">
        <v>331</v>
      </c>
      <c r="G44" s="26">
        <v>23.5</v>
      </c>
      <c r="H44" s="25">
        <v>259</v>
      </c>
      <c r="I44" s="26">
        <v>10.52</v>
      </c>
      <c r="J44" s="27">
        <f t="shared" si="12"/>
        <v>144</v>
      </c>
      <c r="K44" s="28">
        <f t="shared" si="13"/>
        <v>165.6</v>
      </c>
      <c r="L44" s="28">
        <f t="shared" si="14"/>
        <v>69.36</v>
      </c>
      <c r="M44" s="28">
        <f t="shared" si="15"/>
        <v>52.800000000000004</v>
      </c>
      <c r="N44" s="28">
        <f t="shared" si="16"/>
        <v>48.136000000000045</v>
      </c>
      <c r="O44" s="29">
        <f t="shared" si="17"/>
        <v>479.89600000000007</v>
      </c>
      <c r="P44" s="27" t="str">
        <f t="shared" si="18"/>
        <v>B</v>
      </c>
      <c r="Q44" s="28" t="str">
        <f t="shared" si="19"/>
        <v>A</v>
      </c>
      <c r="R44" s="28" t="str">
        <f t="shared" si="20"/>
        <v>B</v>
      </c>
      <c r="S44" s="28" t="str">
        <f t="shared" si="21"/>
        <v>C</v>
      </c>
      <c r="T44" s="28" t="str">
        <f t="shared" si="22"/>
        <v>D</v>
      </c>
      <c r="U44" s="30" t="str">
        <f t="shared" si="23"/>
        <v>B</v>
      </c>
    </row>
    <row r="45" spans="1:21" s="19" customFormat="1">
      <c r="A45" s="20">
        <v>43</v>
      </c>
      <c r="B45" s="21" t="s">
        <v>87</v>
      </c>
      <c r="C45" s="22">
        <v>35082</v>
      </c>
      <c r="D45" s="23" t="s">
        <v>130</v>
      </c>
      <c r="E45" s="24">
        <v>191</v>
      </c>
      <c r="F45" s="25">
        <v>334</v>
      </c>
      <c r="G45" s="26">
        <v>23.1</v>
      </c>
      <c r="H45" s="25">
        <v>264</v>
      </c>
      <c r="I45" s="26">
        <v>10.23</v>
      </c>
      <c r="J45" s="27">
        <f t="shared" si="12"/>
        <v>108</v>
      </c>
      <c r="K45" s="28">
        <f t="shared" si="13"/>
        <v>179.39999999999998</v>
      </c>
      <c r="L45" s="28">
        <f t="shared" si="14"/>
        <v>66.64</v>
      </c>
      <c r="M45" s="28">
        <f t="shared" si="15"/>
        <v>60.800000000000004</v>
      </c>
      <c r="N45" s="28">
        <f t="shared" si="16"/>
        <v>63.999000000000002</v>
      </c>
      <c r="O45" s="29">
        <f t="shared" si="17"/>
        <v>478.839</v>
      </c>
      <c r="P45" s="27" t="str">
        <f t="shared" si="18"/>
        <v>C</v>
      </c>
      <c r="Q45" s="28" t="str">
        <f t="shared" si="19"/>
        <v>A</v>
      </c>
      <c r="R45" s="28" t="str">
        <f t="shared" si="20"/>
        <v>B</v>
      </c>
      <c r="S45" s="28" t="str">
        <f t="shared" si="21"/>
        <v>B</v>
      </c>
      <c r="T45" s="28" t="str">
        <f t="shared" si="22"/>
        <v>B</v>
      </c>
      <c r="U45" s="30" t="str">
        <f t="shared" si="23"/>
        <v>B</v>
      </c>
    </row>
    <row r="46" spans="1:21" s="19" customFormat="1">
      <c r="A46" s="20">
        <v>44</v>
      </c>
      <c r="B46" s="21" t="s">
        <v>38</v>
      </c>
      <c r="C46" s="22">
        <v>35912</v>
      </c>
      <c r="D46" s="23" t="s">
        <v>138</v>
      </c>
      <c r="E46" s="24">
        <v>200</v>
      </c>
      <c r="F46" s="25">
        <v>338</v>
      </c>
      <c r="G46" s="26">
        <v>19.8</v>
      </c>
      <c r="H46" s="25">
        <v>263</v>
      </c>
      <c r="I46" s="26">
        <v>11.38</v>
      </c>
      <c r="J46" s="27">
        <f t="shared" si="12"/>
        <v>172.8</v>
      </c>
      <c r="K46" s="28">
        <f t="shared" si="13"/>
        <v>197.79999999999998</v>
      </c>
      <c r="L46" s="28">
        <f t="shared" si="14"/>
        <v>44.199999999999996</v>
      </c>
      <c r="M46" s="28">
        <f t="shared" si="15"/>
        <v>59.2</v>
      </c>
      <c r="N46" s="28">
        <f t="shared" si="16"/>
        <v>1.0939999999999768</v>
      </c>
      <c r="O46" s="29">
        <f t="shared" si="17"/>
        <v>475.09399999999999</v>
      </c>
      <c r="P46" s="27" t="str">
        <f t="shared" si="18"/>
        <v>A</v>
      </c>
      <c r="Q46" s="28" t="str">
        <f t="shared" si="19"/>
        <v>A</v>
      </c>
      <c r="R46" s="28" t="str">
        <f t="shared" si="20"/>
        <v>D</v>
      </c>
      <c r="S46" s="28" t="str">
        <f t="shared" si="21"/>
        <v>C</v>
      </c>
      <c r="T46" s="28" t="str">
        <f t="shared" si="22"/>
        <v>D</v>
      </c>
      <c r="U46" s="30" t="str">
        <f t="shared" si="23"/>
        <v>B</v>
      </c>
    </row>
    <row r="47" spans="1:21" s="19" customFormat="1">
      <c r="A47" s="20">
        <v>45</v>
      </c>
      <c r="B47" s="21" t="s">
        <v>74</v>
      </c>
      <c r="C47" s="22">
        <v>35778</v>
      </c>
      <c r="D47" s="23" t="s">
        <v>56</v>
      </c>
      <c r="E47" s="24">
        <v>186</v>
      </c>
      <c r="F47" s="25">
        <v>329</v>
      </c>
      <c r="G47" s="26">
        <v>24.3</v>
      </c>
      <c r="H47" s="25">
        <v>284</v>
      </c>
      <c r="I47" s="26">
        <v>9.98</v>
      </c>
      <c r="J47" s="27">
        <f t="shared" si="12"/>
        <v>72</v>
      </c>
      <c r="K47" s="28">
        <f t="shared" si="13"/>
        <v>156.39999999999998</v>
      </c>
      <c r="L47" s="28">
        <f t="shared" si="14"/>
        <v>74.8</v>
      </c>
      <c r="M47" s="28">
        <f t="shared" si="15"/>
        <v>92.800000000000011</v>
      </c>
      <c r="N47" s="28">
        <f t="shared" si="16"/>
        <v>77.674000000000007</v>
      </c>
      <c r="O47" s="29">
        <f t="shared" si="17"/>
        <v>473.67399999999998</v>
      </c>
      <c r="P47" s="27" t="str">
        <f t="shared" si="18"/>
        <v>D</v>
      </c>
      <c r="Q47" s="28" t="str">
        <f t="shared" si="19"/>
        <v>A</v>
      </c>
      <c r="R47" s="28" t="str">
        <f t="shared" si="20"/>
        <v>B</v>
      </c>
      <c r="S47" s="28" t="str">
        <f t="shared" si="21"/>
        <v>A</v>
      </c>
      <c r="T47" s="28" t="str">
        <f t="shared" si="22"/>
        <v>A</v>
      </c>
      <c r="U47" s="30" t="str">
        <f t="shared" si="23"/>
        <v>B</v>
      </c>
    </row>
    <row r="48" spans="1:21" s="19" customFormat="1">
      <c r="A48" s="20">
        <v>46</v>
      </c>
      <c r="B48" s="21" t="s">
        <v>5</v>
      </c>
      <c r="C48" s="22">
        <v>35349</v>
      </c>
      <c r="D48" s="23" t="s">
        <v>137</v>
      </c>
      <c r="E48" s="24">
        <v>187</v>
      </c>
      <c r="F48" s="25">
        <v>333</v>
      </c>
      <c r="G48" s="26">
        <v>20.100000000000001</v>
      </c>
      <c r="H48" s="25">
        <v>279</v>
      </c>
      <c r="I48" s="26">
        <v>9.84</v>
      </c>
      <c r="J48" s="27">
        <f t="shared" si="12"/>
        <v>79.2</v>
      </c>
      <c r="K48" s="28">
        <f t="shared" si="13"/>
        <v>174.79999999999998</v>
      </c>
      <c r="L48" s="28">
        <f t="shared" si="14"/>
        <v>46.24</v>
      </c>
      <c r="M48" s="28">
        <f t="shared" si="15"/>
        <v>84.800000000000011</v>
      </c>
      <c r="N48" s="28">
        <f t="shared" si="16"/>
        <v>85.332000000000036</v>
      </c>
      <c r="O48" s="29">
        <f t="shared" si="17"/>
        <v>470.37200000000007</v>
      </c>
      <c r="P48" s="27" t="str">
        <f t="shared" si="18"/>
        <v>D</v>
      </c>
      <c r="Q48" s="28" t="str">
        <f t="shared" si="19"/>
        <v>A</v>
      </c>
      <c r="R48" s="28" t="str">
        <f t="shared" si="20"/>
        <v>D</v>
      </c>
      <c r="S48" s="28" t="str">
        <f t="shared" si="21"/>
        <v>A</v>
      </c>
      <c r="T48" s="28" t="str">
        <f t="shared" si="22"/>
        <v>A</v>
      </c>
      <c r="U48" s="30" t="str">
        <f t="shared" si="23"/>
        <v>B</v>
      </c>
    </row>
    <row r="49" spans="1:21" s="19" customFormat="1">
      <c r="A49" s="20">
        <v>47</v>
      </c>
      <c r="B49" s="21" t="s">
        <v>29</v>
      </c>
      <c r="C49" s="22">
        <v>35733</v>
      </c>
      <c r="D49" s="23" t="s">
        <v>135</v>
      </c>
      <c r="E49" s="24">
        <v>196.5</v>
      </c>
      <c r="F49" s="25">
        <v>340</v>
      </c>
      <c r="G49" s="26">
        <v>23.4</v>
      </c>
      <c r="H49" s="25">
        <v>242</v>
      </c>
      <c r="I49" s="26">
        <v>11.06</v>
      </c>
      <c r="J49" s="27">
        <f t="shared" si="12"/>
        <v>147.6</v>
      </c>
      <c r="K49" s="28">
        <f t="shared" si="13"/>
        <v>206.99999999999997</v>
      </c>
      <c r="L49" s="28">
        <f t="shared" si="14"/>
        <v>68.679999999999978</v>
      </c>
      <c r="M49" s="28">
        <f t="shared" si="15"/>
        <v>25.6</v>
      </c>
      <c r="N49" s="28">
        <f t="shared" si="16"/>
        <v>18.597999999999992</v>
      </c>
      <c r="O49" s="29">
        <f t="shared" si="17"/>
        <v>467.47800000000001</v>
      </c>
      <c r="P49" s="27" t="str">
        <f t="shared" si="18"/>
        <v>B</v>
      </c>
      <c r="Q49" s="28" t="str">
        <f t="shared" si="19"/>
        <v>A</v>
      </c>
      <c r="R49" s="28" t="str">
        <f t="shared" si="20"/>
        <v>B</v>
      </c>
      <c r="S49" s="28" t="str">
        <f t="shared" si="21"/>
        <v>D</v>
      </c>
      <c r="T49" s="28" t="str">
        <f t="shared" si="22"/>
        <v>D</v>
      </c>
      <c r="U49" s="30" t="str">
        <f t="shared" si="23"/>
        <v>B</v>
      </c>
    </row>
    <row r="50" spans="1:21" s="19" customFormat="1">
      <c r="A50" s="20">
        <v>48</v>
      </c>
      <c r="B50" s="21" t="s">
        <v>48</v>
      </c>
      <c r="C50" s="22">
        <v>35637</v>
      </c>
      <c r="D50" s="23" t="s">
        <v>134</v>
      </c>
      <c r="E50" s="24">
        <v>197</v>
      </c>
      <c r="F50" s="25">
        <v>332</v>
      </c>
      <c r="G50" s="26">
        <v>21.8</v>
      </c>
      <c r="H50" s="25">
        <v>258</v>
      </c>
      <c r="I50" s="26">
        <v>10.73</v>
      </c>
      <c r="J50" s="27">
        <f t="shared" si="12"/>
        <v>151.20000000000002</v>
      </c>
      <c r="K50" s="28">
        <f t="shared" si="13"/>
        <v>170.2</v>
      </c>
      <c r="L50" s="28">
        <f t="shared" si="14"/>
        <v>57.8</v>
      </c>
      <c r="M50" s="28">
        <f t="shared" si="15"/>
        <v>51.2</v>
      </c>
      <c r="N50" s="28">
        <f t="shared" si="16"/>
        <v>36.649000000000001</v>
      </c>
      <c r="O50" s="29">
        <f t="shared" si="17"/>
        <v>467.04899999999998</v>
      </c>
      <c r="P50" s="27" t="str">
        <f t="shared" si="18"/>
        <v>A</v>
      </c>
      <c r="Q50" s="28" t="str">
        <f t="shared" si="19"/>
        <v>A</v>
      </c>
      <c r="R50" s="28" t="str">
        <f t="shared" si="20"/>
        <v>C</v>
      </c>
      <c r="S50" s="28" t="str">
        <f t="shared" si="21"/>
        <v>C</v>
      </c>
      <c r="T50" s="28" t="str">
        <f t="shared" si="22"/>
        <v>D</v>
      </c>
      <c r="U50" s="30" t="str">
        <f t="shared" si="23"/>
        <v>B</v>
      </c>
    </row>
    <row r="51" spans="1:21" s="19" customFormat="1">
      <c r="A51" s="20">
        <v>49</v>
      </c>
      <c r="B51" s="21" t="s">
        <v>51</v>
      </c>
      <c r="C51" s="22">
        <v>35892</v>
      </c>
      <c r="D51" s="23" t="s">
        <v>135</v>
      </c>
      <c r="E51" s="24">
        <v>191</v>
      </c>
      <c r="F51" s="25">
        <v>330</v>
      </c>
      <c r="G51" s="26">
        <v>17.7</v>
      </c>
      <c r="H51" s="25">
        <v>294</v>
      </c>
      <c r="I51" s="26">
        <v>10.4</v>
      </c>
      <c r="J51" s="27">
        <f t="shared" si="12"/>
        <v>108</v>
      </c>
      <c r="K51" s="28">
        <f t="shared" si="13"/>
        <v>161</v>
      </c>
      <c r="L51" s="28">
        <f t="shared" si="14"/>
        <v>29.919999999999991</v>
      </c>
      <c r="M51" s="28">
        <f t="shared" si="15"/>
        <v>108.80000000000001</v>
      </c>
      <c r="N51" s="28">
        <f t="shared" si="16"/>
        <v>54.7</v>
      </c>
      <c r="O51" s="29">
        <f t="shared" si="17"/>
        <v>462.42</v>
      </c>
      <c r="P51" s="27" t="str">
        <f t="shared" si="18"/>
        <v>C</v>
      </c>
      <c r="Q51" s="28" t="str">
        <f t="shared" si="19"/>
        <v>A</v>
      </c>
      <c r="R51" s="28" t="str">
        <f t="shared" si="20"/>
        <v>D</v>
      </c>
      <c r="S51" s="28" t="str">
        <f t="shared" si="21"/>
        <v>A</v>
      </c>
      <c r="T51" s="28" t="str">
        <f t="shared" si="22"/>
        <v>C</v>
      </c>
      <c r="U51" s="30" t="str">
        <f t="shared" si="23"/>
        <v>B</v>
      </c>
    </row>
    <row r="52" spans="1:21" s="19" customFormat="1">
      <c r="A52" s="20">
        <v>50</v>
      </c>
      <c r="B52" s="21" t="s">
        <v>41</v>
      </c>
      <c r="C52" s="22">
        <v>35896</v>
      </c>
      <c r="D52" s="23" t="s">
        <v>137</v>
      </c>
      <c r="E52" s="24">
        <v>184</v>
      </c>
      <c r="F52" s="25">
        <v>334</v>
      </c>
      <c r="G52" s="26">
        <v>20.5</v>
      </c>
      <c r="H52" s="25">
        <v>279</v>
      </c>
      <c r="I52" s="26">
        <v>9.74</v>
      </c>
      <c r="J52" s="27">
        <f t="shared" si="12"/>
        <v>57.6</v>
      </c>
      <c r="K52" s="28">
        <f t="shared" si="13"/>
        <v>179.39999999999998</v>
      </c>
      <c r="L52" s="28">
        <f t="shared" si="14"/>
        <v>48.959999999999994</v>
      </c>
      <c r="M52" s="28">
        <f t="shared" si="15"/>
        <v>84.800000000000011</v>
      </c>
      <c r="N52" s="28">
        <f t="shared" si="16"/>
        <v>90.802000000000007</v>
      </c>
      <c r="O52" s="29">
        <f t="shared" si="17"/>
        <v>461.56200000000001</v>
      </c>
      <c r="P52" s="27" t="str">
        <f t="shared" si="18"/>
        <v>D</v>
      </c>
      <c r="Q52" s="28" t="str">
        <f t="shared" si="19"/>
        <v>A</v>
      </c>
      <c r="R52" s="28" t="str">
        <f t="shared" si="20"/>
        <v>D</v>
      </c>
      <c r="S52" s="28" t="str">
        <f t="shared" si="21"/>
        <v>A</v>
      </c>
      <c r="T52" s="28" t="str">
        <f t="shared" si="22"/>
        <v>A</v>
      </c>
      <c r="U52" s="30" t="str">
        <f t="shared" si="23"/>
        <v>B</v>
      </c>
    </row>
    <row r="53" spans="1:21" s="19" customFormat="1">
      <c r="A53" s="20">
        <v>51</v>
      </c>
      <c r="B53" s="21" t="s">
        <v>110</v>
      </c>
      <c r="C53" s="22">
        <v>36066</v>
      </c>
      <c r="D53" s="23" t="s">
        <v>137</v>
      </c>
      <c r="E53" s="24">
        <v>185</v>
      </c>
      <c r="F53" s="25">
        <v>328</v>
      </c>
      <c r="G53" s="26">
        <v>24.8</v>
      </c>
      <c r="H53" s="25">
        <v>284</v>
      </c>
      <c r="I53" s="26">
        <v>10.06</v>
      </c>
      <c r="J53" s="27">
        <f t="shared" si="12"/>
        <v>64.8</v>
      </c>
      <c r="K53" s="28">
        <f t="shared" si="13"/>
        <v>151.79999999999998</v>
      </c>
      <c r="L53" s="28">
        <f t="shared" si="14"/>
        <v>78.2</v>
      </c>
      <c r="M53" s="28">
        <f t="shared" si="15"/>
        <v>92.800000000000011</v>
      </c>
      <c r="N53" s="28">
        <f t="shared" si="16"/>
        <v>73.298000000000002</v>
      </c>
      <c r="O53" s="29">
        <f t="shared" si="17"/>
        <v>460.89799999999997</v>
      </c>
      <c r="P53" s="27" t="str">
        <f t="shared" si="18"/>
        <v>D</v>
      </c>
      <c r="Q53" s="28" t="str">
        <f t="shared" si="19"/>
        <v>A</v>
      </c>
      <c r="R53" s="28" t="str">
        <f t="shared" si="20"/>
        <v>A</v>
      </c>
      <c r="S53" s="28" t="str">
        <f t="shared" si="21"/>
        <v>A</v>
      </c>
      <c r="T53" s="28" t="str">
        <f t="shared" si="22"/>
        <v>B</v>
      </c>
      <c r="U53" s="30" t="str">
        <f t="shared" si="23"/>
        <v>B</v>
      </c>
    </row>
    <row r="54" spans="1:21" s="19" customFormat="1">
      <c r="A54" s="20">
        <v>52</v>
      </c>
      <c r="B54" s="21" t="s">
        <v>111</v>
      </c>
      <c r="C54" s="22">
        <v>36338</v>
      </c>
      <c r="D54" s="23" t="s">
        <v>135</v>
      </c>
      <c r="E54" s="24">
        <v>193</v>
      </c>
      <c r="F54" s="25">
        <v>330</v>
      </c>
      <c r="G54" s="26">
        <v>20.399999999999999</v>
      </c>
      <c r="H54" s="25">
        <v>270</v>
      </c>
      <c r="I54" s="26">
        <v>10.39</v>
      </c>
      <c r="J54" s="27">
        <f t="shared" si="12"/>
        <v>122.4</v>
      </c>
      <c r="K54" s="28">
        <f t="shared" si="13"/>
        <v>161</v>
      </c>
      <c r="L54" s="28">
        <f t="shared" si="14"/>
        <v>48.279999999999987</v>
      </c>
      <c r="M54" s="28">
        <f t="shared" si="15"/>
        <v>70.400000000000006</v>
      </c>
      <c r="N54" s="28">
        <f t="shared" si="16"/>
        <v>55.246999999999993</v>
      </c>
      <c r="O54" s="29">
        <f t="shared" si="17"/>
        <v>457.32699999999994</v>
      </c>
      <c r="P54" s="27" t="str">
        <f t="shared" si="18"/>
        <v>B</v>
      </c>
      <c r="Q54" s="28" t="str">
        <f t="shared" si="19"/>
        <v>A</v>
      </c>
      <c r="R54" s="28" t="str">
        <f t="shared" si="20"/>
        <v>D</v>
      </c>
      <c r="S54" s="28" t="str">
        <f t="shared" si="21"/>
        <v>B</v>
      </c>
      <c r="T54" s="28" t="str">
        <f t="shared" si="22"/>
        <v>C</v>
      </c>
      <c r="U54" s="30" t="str">
        <f t="shared" si="23"/>
        <v>B</v>
      </c>
    </row>
    <row r="55" spans="1:21" s="19" customFormat="1">
      <c r="A55" s="20">
        <v>53</v>
      </c>
      <c r="B55" s="21" t="s">
        <v>10</v>
      </c>
      <c r="C55" s="22">
        <v>35426</v>
      </c>
      <c r="D55" s="23" t="s">
        <v>133</v>
      </c>
      <c r="E55" s="24">
        <v>196.5</v>
      </c>
      <c r="F55" s="25">
        <v>333</v>
      </c>
      <c r="G55" s="26">
        <v>22.9</v>
      </c>
      <c r="H55" s="25">
        <v>250</v>
      </c>
      <c r="I55" s="26">
        <v>10.9</v>
      </c>
      <c r="J55" s="27">
        <f t="shared" si="12"/>
        <v>147.6</v>
      </c>
      <c r="K55" s="28">
        <f t="shared" si="13"/>
        <v>174.79999999999998</v>
      </c>
      <c r="L55" s="28">
        <f t="shared" si="14"/>
        <v>65.279999999999987</v>
      </c>
      <c r="M55" s="28">
        <f t="shared" si="15"/>
        <v>38.400000000000006</v>
      </c>
      <c r="N55" s="28">
        <f t="shared" si="16"/>
        <v>27.35</v>
      </c>
      <c r="O55" s="29">
        <f t="shared" si="17"/>
        <v>453.42999999999995</v>
      </c>
      <c r="P55" s="27" t="str">
        <f t="shared" si="18"/>
        <v>B</v>
      </c>
      <c r="Q55" s="28" t="str">
        <f t="shared" si="19"/>
        <v>A</v>
      </c>
      <c r="R55" s="28" t="str">
        <f t="shared" si="20"/>
        <v>B</v>
      </c>
      <c r="S55" s="28" t="str">
        <f t="shared" si="21"/>
        <v>D</v>
      </c>
      <c r="T55" s="28" t="str">
        <f t="shared" si="22"/>
        <v>D</v>
      </c>
      <c r="U55" s="30" t="str">
        <f t="shared" si="23"/>
        <v>B</v>
      </c>
    </row>
    <row r="56" spans="1:21" s="19" customFormat="1">
      <c r="A56" s="20">
        <v>54</v>
      </c>
      <c r="B56" s="21" t="s">
        <v>14</v>
      </c>
      <c r="C56" s="22">
        <v>35582</v>
      </c>
      <c r="D56" s="23" t="s">
        <v>134</v>
      </c>
      <c r="E56" s="24">
        <v>186</v>
      </c>
      <c r="F56" s="25">
        <v>329</v>
      </c>
      <c r="G56" s="26">
        <v>22.1</v>
      </c>
      <c r="H56" s="25">
        <v>280</v>
      </c>
      <c r="I56" s="26">
        <v>9.9600000000000009</v>
      </c>
      <c r="J56" s="27">
        <f t="shared" si="12"/>
        <v>72</v>
      </c>
      <c r="K56" s="28">
        <f t="shared" si="13"/>
        <v>156.39999999999998</v>
      </c>
      <c r="L56" s="28">
        <f t="shared" si="14"/>
        <v>59.84</v>
      </c>
      <c r="M56" s="28">
        <f t="shared" si="15"/>
        <v>86.4</v>
      </c>
      <c r="N56" s="28">
        <f t="shared" si="16"/>
        <v>78.767999999999972</v>
      </c>
      <c r="O56" s="29">
        <f t="shared" si="17"/>
        <v>453.40799999999996</v>
      </c>
      <c r="P56" s="27" t="str">
        <f t="shared" si="18"/>
        <v>D</v>
      </c>
      <c r="Q56" s="28" t="str">
        <f t="shared" si="19"/>
        <v>A</v>
      </c>
      <c r="R56" s="28" t="str">
        <f t="shared" si="20"/>
        <v>C</v>
      </c>
      <c r="S56" s="28" t="str">
        <f t="shared" si="21"/>
        <v>A</v>
      </c>
      <c r="T56" s="28" t="str">
        <f t="shared" si="22"/>
        <v>A</v>
      </c>
      <c r="U56" s="30" t="str">
        <f t="shared" si="23"/>
        <v>B</v>
      </c>
    </row>
    <row r="57" spans="1:21" s="19" customFormat="1">
      <c r="A57" s="20">
        <v>55</v>
      </c>
      <c r="B57" s="21" t="s">
        <v>34</v>
      </c>
      <c r="C57" s="22">
        <v>35786</v>
      </c>
      <c r="D57" s="23" t="s">
        <v>131</v>
      </c>
      <c r="E57" s="24">
        <v>198</v>
      </c>
      <c r="F57" s="25">
        <v>336</v>
      </c>
      <c r="G57" s="26">
        <v>24.5</v>
      </c>
      <c r="H57" s="25">
        <v>228</v>
      </c>
      <c r="I57" s="26">
        <v>10.95</v>
      </c>
      <c r="J57" s="27">
        <f t="shared" si="12"/>
        <v>158.4</v>
      </c>
      <c r="K57" s="28">
        <f t="shared" si="13"/>
        <v>188.6</v>
      </c>
      <c r="L57" s="28">
        <f t="shared" si="14"/>
        <v>76.16</v>
      </c>
      <c r="M57" s="28">
        <f t="shared" si="15"/>
        <v>3.2</v>
      </c>
      <c r="N57" s="28">
        <f t="shared" si="16"/>
        <v>24.615000000000059</v>
      </c>
      <c r="O57" s="29">
        <f t="shared" si="17"/>
        <v>450.97500000000002</v>
      </c>
      <c r="P57" s="27" t="str">
        <f t="shared" si="18"/>
        <v>A</v>
      </c>
      <c r="Q57" s="28" t="str">
        <f t="shared" si="19"/>
        <v>A</v>
      </c>
      <c r="R57" s="28" t="str">
        <f t="shared" si="20"/>
        <v>A</v>
      </c>
      <c r="S57" s="28" t="str">
        <f t="shared" si="21"/>
        <v>D</v>
      </c>
      <c r="T57" s="28" t="str">
        <f t="shared" si="22"/>
        <v>D</v>
      </c>
      <c r="U57" s="30" t="str">
        <f t="shared" si="23"/>
        <v>B</v>
      </c>
    </row>
    <row r="58" spans="1:21" s="19" customFormat="1">
      <c r="A58" s="20">
        <v>56</v>
      </c>
      <c r="B58" s="21" t="s">
        <v>49</v>
      </c>
      <c r="C58" s="22">
        <v>35724</v>
      </c>
      <c r="D58" s="23" t="s">
        <v>132</v>
      </c>
      <c r="E58" s="24">
        <v>197</v>
      </c>
      <c r="F58" s="25">
        <v>330</v>
      </c>
      <c r="G58" s="26">
        <v>17.8</v>
      </c>
      <c r="H58" s="25">
        <v>268</v>
      </c>
      <c r="I58" s="26">
        <v>10.68</v>
      </c>
      <c r="J58" s="27">
        <f t="shared" si="12"/>
        <v>151.20000000000002</v>
      </c>
      <c r="K58" s="28">
        <f t="shared" si="13"/>
        <v>161</v>
      </c>
      <c r="L58" s="28">
        <f t="shared" si="14"/>
        <v>30.599999999999998</v>
      </c>
      <c r="M58" s="28">
        <f t="shared" si="15"/>
        <v>67.2</v>
      </c>
      <c r="N58" s="28">
        <f t="shared" si="16"/>
        <v>39.384000000000036</v>
      </c>
      <c r="O58" s="29">
        <f t="shared" si="17"/>
        <v>449.38400000000007</v>
      </c>
      <c r="P58" s="27" t="str">
        <f t="shared" si="18"/>
        <v>A</v>
      </c>
      <c r="Q58" s="28" t="str">
        <f t="shared" si="19"/>
        <v>A</v>
      </c>
      <c r="R58" s="28" t="str">
        <f t="shared" si="20"/>
        <v>D</v>
      </c>
      <c r="S58" s="28" t="str">
        <f t="shared" si="21"/>
        <v>B</v>
      </c>
      <c r="T58" s="28" t="str">
        <f t="shared" si="22"/>
        <v>D</v>
      </c>
      <c r="U58" s="30" t="str">
        <f t="shared" si="23"/>
        <v>B</v>
      </c>
    </row>
    <row r="59" spans="1:21" s="19" customFormat="1">
      <c r="A59" s="20">
        <v>57</v>
      </c>
      <c r="B59" s="21" t="s">
        <v>45</v>
      </c>
      <c r="C59" s="22">
        <v>36079</v>
      </c>
      <c r="D59" s="23" t="s">
        <v>133</v>
      </c>
      <c r="E59" s="24">
        <v>193</v>
      </c>
      <c r="F59" s="25">
        <v>324</v>
      </c>
      <c r="G59" s="26">
        <v>23</v>
      </c>
      <c r="H59" s="25">
        <v>253</v>
      </c>
      <c r="I59" s="26">
        <v>9.86</v>
      </c>
      <c r="J59" s="27">
        <f t="shared" si="12"/>
        <v>122.4</v>
      </c>
      <c r="K59" s="28">
        <f t="shared" si="13"/>
        <v>133.39999999999998</v>
      </c>
      <c r="L59" s="28">
        <f t="shared" si="14"/>
        <v>65.959999999999994</v>
      </c>
      <c r="M59" s="28">
        <f t="shared" si="15"/>
        <v>43.2</v>
      </c>
      <c r="N59" s="28">
        <f t="shared" si="16"/>
        <v>84.238000000000056</v>
      </c>
      <c r="O59" s="29">
        <f t="shared" si="17"/>
        <v>449.19800000000004</v>
      </c>
      <c r="P59" s="27" t="str">
        <f t="shared" si="18"/>
        <v>B</v>
      </c>
      <c r="Q59" s="28" t="str">
        <f t="shared" si="19"/>
        <v>B</v>
      </c>
      <c r="R59" s="28" t="str">
        <f t="shared" si="20"/>
        <v>B</v>
      </c>
      <c r="S59" s="28" t="str">
        <f t="shared" si="21"/>
        <v>D</v>
      </c>
      <c r="T59" s="28" t="str">
        <f t="shared" si="22"/>
        <v>A</v>
      </c>
      <c r="U59" s="30" t="str">
        <f t="shared" si="23"/>
        <v>B</v>
      </c>
    </row>
    <row r="60" spans="1:21" s="19" customFormat="1">
      <c r="A60" s="20">
        <v>58</v>
      </c>
      <c r="B60" s="21" t="s">
        <v>28</v>
      </c>
      <c r="C60" s="22">
        <v>35756</v>
      </c>
      <c r="D60" s="23" t="s">
        <v>132</v>
      </c>
      <c r="E60" s="24">
        <v>173</v>
      </c>
      <c r="F60" s="25">
        <v>331</v>
      </c>
      <c r="G60" s="26">
        <v>24</v>
      </c>
      <c r="H60" s="25">
        <v>301</v>
      </c>
      <c r="I60" s="26">
        <v>9.8000000000000007</v>
      </c>
      <c r="J60" s="27">
        <f t="shared" si="12"/>
        <v>0</v>
      </c>
      <c r="K60" s="28">
        <f t="shared" si="13"/>
        <v>165.6</v>
      </c>
      <c r="L60" s="28">
        <f t="shared" si="14"/>
        <v>72.759999999999991</v>
      </c>
      <c r="M60" s="28">
        <f t="shared" si="15"/>
        <v>120</v>
      </c>
      <c r="N60" s="28">
        <f t="shared" si="16"/>
        <v>87.519999999999982</v>
      </c>
      <c r="O60" s="29">
        <f t="shared" si="17"/>
        <v>445.88</v>
      </c>
      <c r="P60" s="27" t="str">
        <f t="shared" si="18"/>
        <v>D</v>
      </c>
      <c r="Q60" s="28" t="str">
        <f t="shared" si="19"/>
        <v>A</v>
      </c>
      <c r="R60" s="28" t="str">
        <f t="shared" si="20"/>
        <v>B</v>
      </c>
      <c r="S60" s="28" t="str">
        <f t="shared" si="21"/>
        <v>A</v>
      </c>
      <c r="T60" s="28" t="str">
        <f t="shared" si="22"/>
        <v>A</v>
      </c>
      <c r="U60" s="30" t="str">
        <f t="shared" si="23"/>
        <v>B</v>
      </c>
    </row>
    <row r="61" spans="1:21" s="19" customFormat="1">
      <c r="A61" s="20">
        <v>59</v>
      </c>
      <c r="B61" s="21" t="s">
        <v>78</v>
      </c>
      <c r="C61" s="22">
        <v>35870</v>
      </c>
      <c r="D61" s="23" t="s">
        <v>56</v>
      </c>
      <c r="E61" s="24">
        <v>188</v>
      </c>
      <c r="F61" s="25">
        <v>322</v>
      </c>
      <c r="G61" s="26">
        <v>21.6</v>
      </c>
      <c r="H61" s="25">
        <v>278</v>
      </c>
      <c r="I61" s="26">
        <v>9.74</v>
      </c>
      <c r="J61" s="27">
        <f t="shared" si="12"/>
        <v>86.4</v>
      </c>
      <c r="K61" s="28">
        <f t="shared" si="13"/>
        <v>124.19999999999999</v>
      </c>
      <c r="L61" s="28">
        <f t="shared" si="14"/>
        <v>56.440000000000005</v>
      </c>
      <c r="M61" s="28">
        <f t="shared" si="15"/>
        <v>83.2</v>
      </c>
      <c r="N61" s="28">
        <f t="shared" si="16"/>
        <v>90.802000000000007</v>
      </c>
      <c r="O61" s="29">
        <f t="shared" si="17"/>
        <v>441.04200000000003</v>
      </c>
      <c r="P61" s="27" t="str">
        <f t="shared" si="18"/>
        <v>D</v>
      </c>
      <c r="Q61" s="28" t="str">
        <f t="shared" si="19"/>
        <v>B</v>
      </c>
      <c r="R61" s="28" t="str">
        <f t="shared" si="20"/>
        <v>C</v>
      </c>
      <c r="S61" s="28" t="str">
        <f t="shared" si="21"/>
        <v>A</v>
      </c>
      <c r="T61" s="28" t="str">
        <f t="shared" si="22"/>
        <v>A</v>
      </c>
      <c r="U61" s="30" t="str">
        <f t="shared" si="23"/>
        <v>B</v>
      </c>
    </row>
    <row r="62" spans="1:21" s="19" customFormat="1">
      <c r="A62" s="20">
        <v>60</v>
      </c>
      <c r="B62" s="21" t="s">
        <v>42</v>
      </c>
      <c r="C62" s="22">
        <v>35793</v>
      </c>
      <c r="D62" s="23" t="s">
        <v>133</v>
      </c>
      <c r="E62" s="24">
        <v>195</v>
      </c>
      <c r="F62" s="25">
        <v>330</v>
      </c>
      <c r="G62" s="26">
        <v>19.600000000000001</v>
      </c>
      <c r="H62" s="25">
        <v>264</v>
      </c>
      <c r="I62" s="26">
        <v>10.7</v>
      </c>
      <c r="J62" s="27">
        <f t="shared" si="12"/>
        <v>136.80000000000001</v>
      </c>
      <c r="K62" s="28">
        <f t="shared" si="13"/>
        <v>161</v>
      </c>
      <c r="L62" s="28">
        <f t="shared" si="14"/>
        <v>42.84</v>
      </c>
      <c r="M62" s="28">
        <f t="shared" si="15"/>
        <v>60.800000000000004</v>
      </c>
      <c r="N62" s="28">
        <f t="shared" si="16"/>
        <v>38.290000000000063</v>
      </c>
      <c r="O62" s="29">
        <f t="shared" si="17"/>
        <v>439.73000000000008</v>
      </c>
      <c r="P62" s="27" t="str">
        <f t="shared" si="18"/>
        <v>B</v>
      </c>
      <c r="Q62" s="28" t="str">
        <f t="shared" si="19"/>
        <v>A</v>
      </c>
      <c r="R62" s="28" t="str">
        <f t="shared" si="20"/>
        <v>D</v>
      </c>
      <c r="S62" s="28" t="str">
        <f t="shared" si="21"/>
        <v>B</v>
      </c>
      <c r="T62" s="28" t="str">
        <f t="shared" si="22"/>
        <v>D</v>
      </c>
      <c r="U62" s="30" t="str">
        <f t="shared" si="23"/>
        <v>B</v>
      </c>
    </row>
    <row r="63" spans="1:21" s="19" customFormat="1">
      <c r="A63" s="20">
        <v>61</v>
      </c>
      <c r="B63" s="21" t="s">
        <v>33</v>
      </c>
      <c r="C63" s="22">
        <v>36020</v>
      </c>
      <c r="D63" s="23" t="s">
        <v>138</v>
      </c>
      <c r="E63" s="24">
        <v>190</v>
      </c>
      <c r="F63" s="25">
        <v>330</v>
      </c>
      <c r="G63" s="26">
        <v>22.8</v>
      </c>
      <c r="H63" s="25">
        <v>273</v>
      </c>
      <c r="I63" s="26">
        <v>10.79</v>
      </c>
      <c r="J63" s="27">
        <f t="shared" si="12"/>
        <v>100.8</v>
      </c>
      <c r="K63" s="28">
        <f t="shared" si="13"/>
        <v>161</v>
      </c>
      <c r="L63" s="28">
        <f t="shared" si="14"/>
        <v>64.599999999999994</v>
      </c>
      <c r="M63" s="28">
        <f t="shared" si="15"/>
        <v>75.2</v>
      </c>
      <c r="N63" s="28">
        <f t="shared" si="16"/>
        <v>33.367000000000068</v>
      </c>
      <c r="O63" s="29">
        <f t="shared" si="17"/>
        <v>434.96700000000004</v>
      </c>
      <c r="P63" s="27" t="str">
        <f t="shared" si="18"/>
        <v>C</v>
      </c>
      <c r="Q63" s="28" t="str">
        <f t="shared" si="19"/>
        <v>A</v>
      </c>
      <c r="R63" s="28" t="str">
        <f t="shared" si="20"/>
        <v>B</v>
      </c>
      <c r="S63" s="28" t="str">
        <f t="shared" si="21"/>
        <v>A</v>
      </c>
      <c r="T63" s="28" t="str">
        <f t="shared" si="22"/>
        <v>D</v>
      </c>
      <c r="U63" s="30" t="str">
        <f t="shared" si="23"/>
        <v>B</v>
      </c>
    </row>
    <row r="64" spans="1:21" s="19" customFormat="1">
      <c r="A64" s="20">
        <v>62</v>
      </c>
      <c r="B64" s="21" t="s">
        <v>115</v>
      </c>
      <c r="C64" s="22">
        <v>37018</v>
      </c>
      <c r="D64" s="23" t="s">
        <v>135</v>
      </c>
      <c r="E64" s="24">
        <v>198</v>
      </c>
      <c r="F64" s="25">
        <v>330</v>
      </c>
      <c r="G64" s="26">
        <v>20.7</v>
      </c>
      <c r="H64" s="25">
        <v>250</v>
      </c>
      <c r="I64" s="26">
        <v>10.93</v>
      </c>
      <c r="J64" s="27">
        <f t="shared" si="12"/>
        <v>158.4</v>
      </c>
      <c r="K64" s="28">
        <f t="shared" si="13"/>
        <v>161</v>
      </c>
      <c r="L64" s="28">
        <f t="shared" si="14"/>
        <v>50.319999999999986</v>
      </c>
      <c r="M64" s="28">
        <f t="shared" si="15"/>
        <v>38.400000000000006</v>
      </c>
      <c r="N64" s="28">
        <f t="shared" si="16"/>
        <v>25.709000000000035</v>
      </c>
      <c r="O64" s="29">
        <f t="shared" si="17"/>
        <v>433.82900000000006</v>
      </c>
      <c r="P64" s="27" t="str">
        <f t="shared" si="18"/>
        <v>A</v>
      </c>
      <c r="Q64" s="28" t="str">
        <f t="shared" si="19"/>
        <v>A</v>
      </c>
      <c r="R64" s="28" t="str">
        <f t="shared" si="20"/>
        <v>C</v>
      </c>
      <c r="S64" s="28" t="str">
        <f t="shared" si="21"/>
        <v>D</v>
      </c>
      <c r="T64" s="28" t="str">
        <f t="shared" si="22"/>
        <v>D</v>
      </c>
      <c r="U64" s="30" t="str">
        <f t="shared" si="23"/>
        <v>B</v>
      </c>
    </row>
    <row r="65" spans="1:21" s="19" customFormat="1">
      <c r="A65" s="20">
        <v>63</v>
      </c>
      <c r="B65" s="21" t="s">
        <v>24</v>
      </c>
      <c r="C65" s="22">
        <v>35526</v>
      </c>
      <c r="D65" s="23" t="s">
        <v>138</v>
      </c>
      <c r="E65" s="24">
        <v>198</v>
      </c>
      <c r="F65" s="25">
        <v>333</v>
      </c>
      <c r="G65" s="26">
        <v>18.100000000000001</v>
      </c>
      <c r="H65" s="25">
        <v>246</v>
      </c>
      <c r="I65" s="26">
        <v>10.8</v>
      </c>
      <c r="J65" s="27">
        <f t="shared" si="12"/>
        <v>158.4</v>
      </c>
      <c r="K65" s="28">
        <f t="shared" si="13"/>
        <v>174.79999999999998</v>
      </c>
      <c r="L65" s="28">
        <f t="shared" si="14"/>
        <v>32.64</v>
      </c>
      <c r="M65" s="28">
        <f t="shared" si="15"/>
        <v>32</v>
      </c>
      <c r="N65" s="28">
        <f t="shared" si="16"/>
        <v>32.819999999999979</v>
      </c>
      <c r="O65" s="29">
        <f t="shared" si="17"/>
        <v>430.65999999999997</v>
      </c>
      <c r="P65" s="27" t="str">
        <f t="shared" si="18"/>
        <v>A</v>
      </c>
      <c r="Q65" s="28" t="str">
        <f t="shared" si="19"/>
        <v>A</v>
      </c>
      <c r="R65" s="28" t="str">
        <f t="shared" si="20"/>
        <v>D</v>
      </c>
      <c r="S65" s="28" t="str">
        <f t="shared" si="21"/>
        <v>D</v>
      </c>
      <c r="T65" s="28" t="str">
        <f t="shared" si="22"/>
        <v>D</v>
      </c>
      <c r="U65" s="30" t="str">
        <f t="shared" si="23"/>
        <v>B</v>
      </c>
    </row>
    <row r="66" spans="1:21" s="19" customFormat="1">
      <c r="A66" s="20">
        <v>64</v>
      </c>
      <c r="B66" s="21" t="s">
        <v>117</v>
      </c>
      <c r="C66" s="22">
        <v>35774</v>
      </c>
      <c r="D66" s="23" t="s">
        <v>138</v>
      </c>
      <c r="E66" s="24">
        <v>192</v>
      </c>
      <c r="F66" s="25">
        <v>330</v>
      </c>
      <c r="G66" s="26">
        <v>18.100000000000001</v>
      </c>
      <c r="H66" s="25">
        <v>266</v>
      </c>
      <c r="I66" s="26">
        <v>10.35</v>
      </c>
      <c r="J66" s="27">
        <f t="shared" si="12"/>
        <v>115.2</v>
      </c>
      <c r="K66" s="28">
        <f t="shared" si="13"/>
        <v>161</v>
      </c>
      <c r="L66" s="28">
        <f t="shared" si="14"/>
        <v>32.64</v>
      </c>
      <c r="M66" s="28">
        <f t="shared" si="15"/>
        <v>64</v>
      </c>
      <c r="N66" s="28">
        <f t="shared" si="16"/>
        <v>57.435000000000045</v>
      </c>
      <c r="O66" s="29">
        <f t="shared" si="17"/>
        <v>430.27500000000003</v>
      </c>
      <c r="P66" s="27" t="str">
        <f t="shared" si="18"/>
        <v>C</v>
      </c>
      <c r="Q66" s="28" t="str">
        <f t="shared" si="19"/>
        <v>A</v>
      </c>
      <c r="R66" s="28" t="str">
        <f t="shared" si="20"/>
        <v>D</v>
      </c>
      <c r="S66" s="28" t="str">
        <f t="shared" si="21"/>
        <v>B</v>
      </c>
      <c r="T66" s="28" t="str">
        <f t="shared" si="22"/>
        <v>C</v>
      </c>
      <c r="U66" s="30" t="str">
        <f t="shared" si="23"/>
        <v>B</v>
      </c>
    </row>
    <row r="67" spans="1:21" s="19" customFormat="1">
      <c r="A67" s="20">
        <v>65</v>
      </c>
      <c r="B67" s="21" t="s">
        <v>127</v>
      </c>
      <c r="C67" s="22">
        <v>36435</v>
      </c>
      <c r="D67" s="23" t="s">
        <v>122</v>
      </c>
      <c r="E67" s="24">
        <v>190</v>
      </c>
      <c r="F67" s="25">
        <v>322</v>
      </c>
      <c r="G67" s="26">
        <v>21.9</v>
      </c>
      <c r="H67" s="25">
        <v>272</v>
      </c>
      <c r="I67" s="26">
        <v>10.130000000000001</v>
      </c>
      <c r="J67" s="27">
        <f t="shared" ref="J67:J98" si="24">MAX(0,(E67-176)*3.6*2)</f>
        <v>100.8</v>
      </c>
      <c r="K67" s="28">
        <f t="shared" ref="K67:K98" si="25">MAX(0,(F67-295)*2.3*2)</f>
        <v>124.19999999999999</v>
      </c>
      <c r="L67" s="28">
        <f t="shared" ref="L67:L98" si="26">MAX(0,(G67-13.3)*6.8)</f>
        <v>58.479999999999983</v>
      </c>
      <c r="M67" s="28">
        <f t="shared" ref="M67:M98" si="27">MAX(0,(H67-226)*1.6)</f>
        <v>73.600000000000009</v>
      </c>
      <c r="N67" s="28">
        <f t="shared" ref="N67:N98" si="28">MAX(0,(11.4-I67)*54.7)</f>
        <v>69.46899999999998</v>
      </c>
      <c r="O67" s="29">
        <f t="shared" ref="O67:O98" si="29">SUM(J67:N67)</f>
        <v>426.54899999999998</v>
      </c>
      <c r="P67" s="27" t="str">
        <f t="shared" ref="P67:P98" si="30">IF(J67&gt;=2*75,"A",IF(J67&gt;=2*60,"B",IF(J67&gt;=2*50,"C","D")))</f>
        <v>C</v>
      </c>
      <c r="Q67" s="28" t="str">
        <f t="shared" ref="Q67:Q98" si="31">IF(K67&gt;=2*75,"A",IF(K67&gt;=2*60,"B",IF(K67&gt;=2*50,"C","D")))</f>
        <v>B</v>
      </c>
      <c r="R67" s="28" t="str">
        <f t="shared" ref="R67:R98" si="32">IF(L67&gt;=75,"A",IF(L67&gt;=60,"B",IF(L67&gt;=50,"C","D")))</f>
        <v>C</v>
      </c>
      <c r="S67" s="28" t="str">
        <f t="shared" ref="S67:S98" si="33">IF(M67&gt;=75,"A",IF(M67&gt;=60,"B",IF(M67&gt;=50,"C","D")))</f>
        <v>B</v>
      </c>
      <c r="T67" s="28" t="str">
        <f t="shared" ref="T67:T98" si="34">IF(N67&gt;=75,"A",IF(N67&gt;=60,"B",IF(N67&gt;=50,"C","D")))</f>
        <v>B</v>
      </c>
      <c r="U67" s="30" t="str">
        <f t="shared" ref="U67:U98" si="35">IF(O67&gt;=7*75,"A",IF(O67&gt;=7*60,"B",IF(O67&gt;=7*50,"C","D")))</f>
        <v>B</v>
      </c>
    </row>
    <row r="68" spans="1:21" s="19" customFormat="1">
      <c r="A68" s="20">
        <v>66</v>
      </c>
      <c r="B68" s="21" t="s">
        <v>112</v>
      </c>
      <c r="C68" s="22">
        <v>36737</v>
      </c>
      <c r="D68" s="23" t="s">
        <v>135</v>
      </c>
      <c r="E68" s="24">
        <v>192</v>
      </c>
      <c r="F68" s="25">
        <v>330</v>
      </c>
      <c r="G68" s="26">
        <v>18.3</v>
      </c>
      <c r="H68" s="25">
        <v>266</v>
      </c>
      <c r="I68" s="26">
        <v>10.51</v>
      </c>
      <c r="J68" s="27">
        <f t="shared" si="24"/>
        <v>115.2</v>
      </c>
      <c r="K68" s="28">
        <f t="shared" si="25"/>
        <v>161</v>
      </c>
      <c r="L68" s="28">
        <f t="shared" si="26"/>
        <v>34</v>
      </c>
      <c r="M68" s="28">
        <f t="shared" si="27"/>
        <v>64</v>
      </c>
      <c r="N68" s="28">
        <f t="shared" si="28"/>
        <v>48.683000000000035</v>
      </c>
      <c r="O68" s="29">
        <f t="shared" si="29"/>
        <v>422.88300000000004</v>
      </c>
      <c r="P68" s="27" t="str">
        <f t="shared" si="30"/>
        <v>C</v>
      </c>
      <c r="Q68" s="28" t="str">
        <f t="shared" si="31"/>
        <v>A</v>
      </c>
      <c r="R68" s="28" t="str">
        <f t="shared" si="32"/>
        <v>D</v>
      </c>
      <c r="S68" s="28" t="str">
        <f t="shared" si="33"/>
        <v>B</v>
      </c>
      <c r="T68" s="28" t="str">
        <f t="shared" si="34"/>
        <v>D</v>
      </c>
      <c r="U68" s="30" t="str">
        <f t="shared" si="35"/>
        <v>B</v>
      </c>
    </row>
    <row r="69" spans="1:21" s="19" customFormat="1">
      <c r="A69" s="20">
        <v>67</v>
      </c>
      <c r="B69" s="21" t="s">
        <v>114</v>
      </c>
      <c r="C69" s="22">
        <v>36338</v>
      </c>
      <c r="D69" s="23" t="s">
        <v>135</v>
      </c>
      <c r="E69" s="24">
        <v>200</v>
      </c>
      <c r="F69" s="25">
        <v>328</v>
      </c>
      <c r="G69" s="26">
        <v>21.5</v>
      </c>
      <c r="H69" s="25">
        <v>250</v>
      </c>
      <c r="I69" s="26">
        <v>11.34</v>
      </c>
      <c r="J69" s="27">
        <f t="shared" si="24"/>
        <v>172.8</v>
      </c>
      <c r="K69" s="28">
        <f t="shared" si="25"/>
        <v>151.79999999999998</v>
      </c>
      <c r="L69" s="28">
        <f t="shared" si="26"/>
        <v>55.759999999999991</v>
      </c>
      <c r="M69" s="28">
        <f t="shared" si="27"/>
        <v>38.400000000000006</v>
      </c>
      <c r="N69" s="28">
        <f t="shared" si="28"/>
        <v>3.2820000000000276</v>
      </c>
      <c r="O69" s="29">
        <f t="shared" si="29"/>
        <v>422.04200000000003</v>
      </c>
      <c r="P69" s="27" t="str">
        <f t="shared" si="30"/>
        <v>A</v>
      </c>
      <c r="Q69" s="28" t="str">
        <f t="shared" si="31"/>
        <v>A</v>
      </c>
      <c r="R69" s="28" t="str">
        <f t="shared" si="32"/>
        <v>C</v>
      </c>
      <c r="S69" s="28" t="str">
        <f t="shared" si="33"/>
        <v>D</v>
      </c>
      <c r="T69" s="28" t="str">
        <f t="shared" si="34"/>
        <v>D</v>
      </c>
      <c r="U69" s="30" t="str">
        <f t="shared" si="35"/>
        <v>B</v>
      </c>
    </row>
    <row r="70" spans="1:21" s="19" customFormat="1">
      <c r="A70" s="20">
        <v>68</v>
      </c>
      <c r="B70" s="21" t="s">
        <v>128</v>
      </c>
      <c r="C70" s="22">
        <v>35850</v>
      </c>
      <c r="D70" s="23" t="s">
        <v>122</v>
      </c>
      <c r="E70" s="24">
        <v>189</v>
      </c>
      <c r="F70" s="25">
        <v>331</v>
      </c>
      <c r="G70" s="26">
        <v>20.8</v>
      </c>
      <c r="H70" s="25">
        <v>281</v>
      </c>
      <c r="I70" s="26">
        <v>10.97</v>
      </c>
      <c r="J70" s="27">
        <f t="shared" si="24"/>
        <v>93.600000000000009</v>
      </c>
      <c r="K70" s="28">
        <f t="shared" si="25"/>
        <v>165.6</v>
      </c>
      <c r="L70" s="28">
        <f t="shared" si="26"/>
        <v>51</v>
      </c>
      <c r="M70" s="28">
        <f t="shared" si="27"/>
        <v>88</v>
      </c>
      <c r="N70" s="28">
        <f t="shared" si="28"/>
        <v>23.520999999999987</v>
      </c>
      <c r="O70" s="29">
        <f t="shared" si="29"/>
        <v>421.721</v>
      </c>
      <c r="P70" s="27" t="str">
        <f t="shared" si="30"/>
        <v>D</v>
      </c>
      <c r="Q70" s="28" t="str">
        <f t="shared" si="31"/>
        <v>A</v>
      </c>
      <c r="R70" s="28" t="str">
        <f t="shared" si="32"/>
        <v>C</v>
      </c>
      <c r="S70" s="28" t="str">
        <f t="shared" si="33"/>
        <v>A</v>
      </c>
      <c r="T70" s="28" t="str">
        <f t="shared" si="34"/>
        <v>D</v>
      </c>
      <c r="U70" s="30" t="str">
        <f t="shared" si="35"/>
        <v>B</v>
      </c>
    </row>
    <row r="71" spans="1:21" s="19" customFormat="1">
      <c r="A71" s="20">
        <v>69</v>
      </c>
      <c r="B71" s="21" t="s">
        <v>90</v>
      </c>
      <c r="C71" s="22">
        <v>36687</v>
      </c>
      <c r="D71" s="23" t="s">
        <v>130</v>
      </c>
      <c r="E71" s="24">
        <v>192</v>
      </c>
      <c r="F71" s="25">
        <v>330</v>
      </c>
      <c r="G71" s="26">
        <v>17.899999999999999</v>
      </c>
      <c r="H71" s="25">
        <v>262</v>
      </c>
      <c r="I71" s="26">
        <v>10.38</v>
      </c>
      <c r="J71" s="27">
        <f t="shared" si="24"/>
        <v>115.2</v>
      </c>
      <c r="K71" s="28">
        <f t="shared" si="25"/>
        <v>161</v>
      </c>
      <c r="L71" s="28">
        <f t="shared" si="26"/>
        <v>31.279999999999983</v>
      </c>
      <c r="M71" s="28">
        <f t="shared" si="27"/>
        <v>57.6</v>
      </c>
      <c r="N71" s="28">
        <f t="shared" si="28"/>
        <v>55.793999999999983</v>
      </c>
      <c r="O71" s="29">
        <f t="shared" si="29"/>
        <v>420.87399999999997</v>
      </c>
      <c r="P71" s="27" t="str">
        <f t="shared" si="30"/>
        <v>C</v>
      </c>
      <c r="Q71" s="28" t="str">
        <f t="shared" si="31"/>
        <v>A</v>
      </c>
      <c r="R71" s="28" t="str">
        <f t="shared" si="32"/>
        <v>D</v>
      </c>
      <c r="S71" s="28" t="str">
        <f t="shared" si="33"/>
        <v>C</v>
      </c>
      <c r="T71" s="28" t="str">
        <f t="shared" si="34"/>
        <v>C</v>
      </c>
      <c r="U71" s="30" t="str">
        <f t="shared" si="35"/>
        <v>B</v>
      </c>
    </row>
    <row r="72" spans="1:21" s="19" customFormat="1">
      <c r="A72" s="20">
        <v>70</v>
      </c>
      <c r="B72" s="21" t="s">
        <v>120</v>
      </c>
      <c r="C72" s="22">
        <v>36227</v>
      </c>
      <c r="D72" s="23" t="s">
        <v>138</v>
      </c>
      <c r="E72" s="24">
        <v>188</v>
      </c>
      <c r="F72" s="25">
        <v>332</v>
      </c>
      <c r="G72" s="26">
        <v>20.9</v>
      </c>
      <c r="H72" s="25">
        <v>264</v>
      </c>
      <c r="I72" s="26">
        <v>10.46</v>
      </c>
      <c r="J72" s="27">
        <f t="shared" si="24"/>
        <v>86.4</v>
      </c>
      <c r="K72" s="28">
        <f t="shared" si="25"/>
        <v>170.2</v>
      </c>
      <c r="L72" s="28">
        <f t="shared" si="26"/>
        <v>51.679999999999986</v>
      </c>
      <c r="M72" s="28">
        <f t="shared" si="27"/>
        <v>60.800000000000004</v>
      </c>
      <c r="N72" s="28">
        <f t="shared" si="28"/>
        <v>51.417999999999978</v>
      </c>
      <c r="O72" s="29">
        <f t="shared" si="29"/>
        <v>420.49800000000005</v>
      </c>
      <c r="P72" s="27" t="str">
        <f t="shared" si="30"/>
        <v>D</v>
      </c>
      <c r="Q72" s="28" t="str">
        <f t="shared" si="31"/>
        <v>A</v>
      </c>
      <c r="R72" s="28" t="str">
        <f t="shared" si="32"/>
        <v>C</v>
      </c>
      <c r="S72" s="28" t="str">
        <f t="shared" si="33"/>
        <v>B</v>
      </c>
      <c r="T72" s="28" t="str">
        <f t="shared" si="34"/>
        <v>C</v>
      </c>
      <c r="U72" s="30" t="str">
        <f t="shared" si="35"/>
        <v>B</v>
      </c>
    </row>
    <row r="73" spans="1:21" s="19" customFormat="1" ht="13.8" thickBot="1">
      <c r="A73" s="31">
        <v>71</v>
      </c>
      <c r="B73" s="32" t="s">
        <v>18</v>
      </c>
      <c r="C73" s="33">
        <v>35714</v>
      </c>
      <c r="D73" s="34" t="s">
        <v>132</v>
      </c>
      <c r="E73" s="35">
        <v>201</v>
      </c>
      <c r="F73" s="36">
        <v>336</v>
      </c>
      <c r="G73" s="37">
        <v>20.9</v>
      </c>
      <c r="H73" s="36">
        <v>220</v>
      </c>
      <c r="I73" s="37">
        <v>11.78</v>
      </c>
      <c r="J73" s="38">
        <f t="shared" si="24"/>
        <v>180</v>
      </c>
      <c r="K73" s="39">
        <f t="shared" si="25"/>
        <v>188.6</v>
      </c>
      <c r="L73" s="39">
        <f t="shared" si="26"/>
        <v>51.679999999999986</v>
      </c>
      <c r="M73" s="39">
        <f t="shared" si="27"/>
        <v>0</v>
      </c>
      <c r="N73" s="39">
        <f t="shared" si="28"/>
        <v>0</v>
      </c>
      <c r="O73" s="40">
        <f t="shared" si="29"/>
        <v>420.28000000000003</v>
      </c>
      <c r="P73" s="38" t="str">
        <f t="shared" si="30"/>
        <v>A</v>
      </c>
      <c r="Q73" s="39" t="str">
        <f t="shared" si="31"/>
        <v>A</v>
      </c>
      <c r="R73" s="39" t="str">
        <f t="shared" si="32"/>
        <v>C</v>
      </c>
      <c r="S73" s="39" t="str">
        <f t="shared" si="33"/>
        <v>D</v>
      </c>
      <c r="T73" s="39" t="str">
        <f t="shared" si="34"/>
        <v>D</v>
      </c>
      <c r="U73" s="41" t="str">
        <f t="shared" si="35"/>
        <v>B</v>
      </c>
    </row>
    <row r="74" spans="1:21" s="19" customFormat="1">
      <c r="A74" s="20">
        <v>72</v>
      </c>
      <c r="B74" s="21" t="s">
        <v>80</v>
      </c>
      <c r="C74" s="22">
        <v>36259</v>
      </c>
      <c r="D74" s="23" t="s">
        <v>132</v>
      </c>
      <c r="E74" s="24">
        <v>182</v>
      </c>
      <c r="F74" s="25">
        <v>326</v>
      </c>
      <c r="G74" s="26">
        <v>23.6</v>
      </c>
      <c r="H74" s="25">
        <v>279</v>
      </c>
      <c r="I74" s="26">
        <v>9.9499999999999993</v>
      </c>
      <c r="J74" s="27">
        <f t="shared" si="24"/>
        <v>43.2</v>
      </c>
      <c r="K74" s="28">
        <f t="shared" si="25"/>
        <v>142.6</v>
      </c>
      <c r="L74" s="28">
        <f t="shared" si="26"/>
        <v>70.040000000000006</v>
      </c>
      <c r="M74" s="28">
        <f t="shared" si="27"/>
        <v>84.800000000000011</v>
      </c>
      <c r="N74" s="28">
        <f t="shared" si="28"/>
        <v>79.315000000000069</v>
      </c>
      <c r="O74" s="29">
        <f t="shared" si="29"/>
        <v>419.9550000000001</v>
      </c>
      <c r="P74" s="27" t="str">
        <f t="shared" si="30"/>
        <v>D</v>
      </c>
      <c r="Q74" s="28" t="str">
        <f t="shared" si="31"/>
        <v>B</v>
      </c>
      <c r="R74" s="28" t="str">
        <f t="shared" si="32"/>
        <v>B</v>
      </c>
      <c r="S74" s="28" t="str">
        <f t="shared" si="33"/>
        <v>A</v>
      </c>
      <c r="T74" s="28" t="str">
        <f t="shared" si="34"/>
        <v>A</v>
      </c>
      <c r="U74" s="30" t="str">
        <f t="shared" si="35"/>
        <v>C</v>
      </c>
    </row>
    <row r="75" spans="1:21" s="19" customFormat="1">
      <c r="A75" s="20">
        <v>73</v>
      </c>
      <c r="B75" s="21" t="s">
        <v>75</v>
      </c>
      <c r="C75" s="22">
        <v>35444</v>
      </c>
      <c r="D75" s="23" t="s">
        <v>56</v>
      </c>
      <c r="E75" s="24">
        <v>189</v>
      </c>
      <c r="F75" s="25">
        <v>324</v>
      </c>
      <c r="G75" s="26">
        <v>21.5</v>
      </c>
      <c r="H75" s="25">
        <v>263</v>
      </c>
      <c r="I75" s="26">
        <v>10.09</v>
      </c>
      <c r="J75" s="27">
        <f t="shared" si="24"/>
        <v>93.600000000000009</v>
      </c>
      <c r="K75" s="28">
        <f t="shared" si="25"/>
        <v>133.39999999999998</v>
      </c>
      <c r="L75" s="28">
        <f t="shared" si="26"/>
        <v>55.759999999999991</v>
      </c>
      <c r="M75" s="28">
        <f t="shared" si="27"/>
        <v>59.2</v>
      </c>
      <c r="N75" s="28">
        <f t="shared" si="28"/>
        <v>71.657000000000025</v>
      </c>
      <c r="O75" s="29">
        <f t="shared" si="29"/>
        <v>413.61700000000002</v>
      </c>
      <c r="P75" s="27" t="str">
        <f t="shared" si="30"/>
        <v>D</v>
      </c>
      <c r="Q75" s="28" t="str">
        <f t="shared" si="31"/>
        <v>B</v>
      </c>
      <c r="R75" s="28" t="str">
        <f t="shared" si="32"/>
        <v>C</v>
      </c>
      <c r="S75" s="28" t="str">
        <f t="shared" si="33"/>
        <v>C</v>
      </c>
      <c r="T75" s="28" t="str">
        <f t="shared" si="34"/>
        <v>B</v>
      </c>
      <c r="U75" s="30" t="str">
        <f t="shared" si="35"/>
        <v>C</v>
      </c>
    </row>
    <row r="76" spans="1:21" s="19" customFormat="1">
      <c r="A76" s="20">
        <v>74</v>
      </c>
      <c r="B76" s="21" t="s">
        <v>44</v>
      </c>
      <c r="C76" s="22">
        <v>35887</v>
      </c>
      <c r="D76" s="23" t="s">
        <v>133</v>
      </c>
      <c r="E76" s="24">
        <v>193</v>
      </c>
      <c r="F76" s="25">
        <v>322</v>
      </c>
      <c r="G76" s="26">
        <v>21.6</v>
      </c>
      <c r="H76" s="25">
        <v>255</v>
      </c>
      <c r="I76" s="26">
        <v>10.3</v>
      </c>
      <c r="J76" s="27">
        <f t="shared" si="24"/>
        <v>122.4</v>
      </c>
      <c r="K76" s="28">
        <f t="shared" si="25"/>
        <v>124.19999999999999</v>
      </c>
      <c r="L76" s="28">
        <f t="shared" si="26"/>
        <v>56.440000000000005</v>
      </c>
      <c r="M76" s="28">
        <f t="shared" si="27"/>
        <v>46.400000000000006</v>
      </c>
      <c r="N76" s="28">
        <f t="shared" si="28"/>
        <v>60.16999999999998</v>
      </c>
      <c r="O76" s="29">
        <f t="shared" si="29"/>
        <v>409.61</v>
      </c>
      <c r="P76" s="27" t="str">
        <f t="shared" si="30"/>
        <v>B</v>
      </c>
      <c r="Q76" s="28" t="str">
        <f t="shared" si="31"/>
        <v>B</v>
      </c>
      <c r="R76" s="28" t="str">
        <f t="shared" si="32"/>
        <v>C</v>
      </c>
      <c r="S76" s="28" t="str">
        <f t="shared" si="33"/>
        <v>D</v>
      </c>
      <c r="T76" s="28" t="str">
        <f t="shared" si="34"/>
        <v>B</v>
      </c>
      <c r="U76" s="30" t="str">
        <f t="shared" si="35"/>
        <v>C</v>
      </c>
    </row>
    <row r="77" spans="1:21" s="19" customFormat="1">
      <c r="A77" s="20">
        <v>75</v>
      </c>
      <c r="B77" s="21" t="s">
        <v>57</v>
      </c>
      <c r="C77" s="22">
        <v>35880</v>
      </c>
      <c r="D77" s="23" t="s">
        <v>134</v>
      </c>
      <c r="E77" s="24">
        <v>187</v>
      </c>
      <c r="F77" s="25">
        <v>324</v>
      </c>
      <c r="G77" s="26">
        <v>21.9</v>
      </c>
      <c r="H77" s="25">
        <v>270</v>
      </c>
      <c r="I77" s="26">
        <v>10.19</v>
      </c>
      <c r="J77" s="27">
        <f t="shared" si="24"/>
        <v>79.2</v>
      </c>
      <c r="K77" s="28">
        <f t="shared" si="25"/>
        <v>133.39999999999998</v>
      </c>
      <c r="L77" s="28">
        <f t="shared" si="26"/>
        <v>58.479999999999983</v>
      </c>
      <c r="M77" s="28">
        <f t="shared" si="27"/>
        <v>70.400000000000006</v>
      </c>
      <c r="N77" s="28">
        <f t="shared" si="28"/>
        <v>66.187000000000054</v>
      </c>
      <c r="O77" s="29">
        <f t="shared" si="29"/>
        <v>407.66699999999997</v>
      </c>
      <c r="P77" s="27" t="str">
        <f t="shared" si="30"/>
        <v>D</v>
      </c>
      <c r="Q77" s="28" t="str">
        <f t="shared" si="31"/>
        <v>B</v>
      </c>
      <c r="R77" s="28" t="str">
        <f t="shared" si="32"/>
        <v>C</v>
      </c>
      <c r="S77" s="28" t="str">
        <f t="shared" si="33"/>
        <v>B</v>
      </c>
      <c r="T77" s="28" t="str">
        <f t="shared" si="34"/>
        <v>B</v>
      </c>
      <c r="U77" s="30" t="str">
        <f t="shared" si="35"/>
        <v>C</v>
      </c>
    </row>
    <row r="78" spans="1:21" s="19" customFormat="1">
      <c r="A78" s="20">
        <v>76</v>
      </c>
      <c r="B78" s="21" t="s">
        <v>125</v>
      </c>
      <c r="C78" s="22">
        <v>35554</v>
      </c>
      <c r="D78" s="23" t="s">
        <v>122</v>
      </c>
      <c r="E78" s="24">
        <v>187</v>
      </c>
      <c r="F78" s="25">
        <v>330</v>
      </c>
      <c r="G78" s="26">
        <v>18.5</v>
      </c>
      <c r="H78" s="25">
        <v>274</v>
      </c>
      <c r="I78" s="26">
        <v>10.39</v>
      </c>
      <c r="J78" s="27">
        <f t="shared" si="24"/>
        <v>79.2</v>
      </c>
      <c r="K78" s="28">
        <f t="shared" si="25"/>
        <v>161</v>
      </c>
      <c r="L78" s="28">
        <f t="shared" si="26"/>
        <v>35.359999999999992</v>
      </c>
      <c r="M78" s="28">
        <f t="shared" si="27"/>
        <v>76.800000000000011</v>
      </c>
      <c r="N78" s="28">
        <f t="shared" si="28"/>
        <v>55.246999999999993</v>
      </c>
      <c r="O78" s="29">
        <f t="shared" si="29"/>
        <v>407.60700000000003</v>
      </c>
      <c r="P78" s="27" t="str">
        <f t="shared" si="30"/>
        <v>D</v>
      </c>
      <c r="Q78" s="28" t="str">
        <f t="shared" si="31"/>
        <v>A</v>
      </c>
      <c r="R78" s="28" t="str">
        <f t="shared" si="32"/>
        <v>D</v>
      </c>
      <c r="S78" s="28" t="str">
        <f t="shared" si="33"/>
        <v>A</v>
      </c>
      <c r="T78" s="28" t="str">
        <f t="shared" si="34"/>
        <v>C</v>
      </c>
      <c r="U78" s="30" t="str">
        <f t="shared" si="35"/>
        <v>C</v>
      </c>
    </row>
    <row r="79" spans="1:21" s="19" customFormat="1">
      <c r="A79" s="20">
        <v>77</v>
      </c>
      <c r="B79" s="21" t="s">
        <v>103</v>
      </c>
      <c r="C79" s="22">
        <v>35875</v>
      </c>
      <c r="D79" s="23" t="s">
        <v>136</v>
      </c>
      <c r="E79" s="24">
        <v>186</v>
      </c>
      <c r="F79" s="25">
        <v>327</v>
      </c>
      <c r="G79" s="26">
        <v>25.4</v>
      </c>
      <c r="H79" s="25">
        <v>245</v>
      </c>
      <c r="I79" s="26">
        <v>10.029999999999999</v>
      </c>
      <c r="J79" s="27">
        <f t="shared" si="24"/>
        <v>72</v>
      </c>
      <c r="K79" s="28">
        <f t="shared" si="25"/>
        <v>147.19999999999999</v>
      </c>
      <c r="L79" s="28">
        <f t="shared" si="26"/>
        <v>82.279999999999987</v>
      </c>
      <c r="M79" s="28">
        <f t="shared" si="27"/>
        <v>30.400000000000002</v>
      </c>
      <c r="N79" s="28">
        <f t="shared" si="28"/>
        <v>74.939000000000064</v>
      </c>
      <c r="O79" s="29">
        <f t="shared" si="29"/>
        <v>406.81900000000002</v>
      </c>
      <c r="P79" s="27" t="str">
        <f t="shared" si="30"/>
        <v>D</v>
      </c>
      <c r="Q79" s="28" t="str">
        <f t="shared" si="31"/>
        <v>B</v>
      </c>
      <c r="R79" s="28" t="str">
        <f t="shared" si="32"/>
        <v>A</v>
      </c>
      <c r="S79" s="28" t="str">
        <f t="shared" si="33"/>
        <v>D</v>
      </c>
      <c r="T79" s="28" t="str">
        <f t="shared" si="34"/>
        <v>B</v>
      </c>
      <c r="U79" s="30" t="str">
        <f t="shared" si="35"/>
        <v>C</v>
      </c>
    </row>
    <row r="80" spans="1:21" s="19" customFormat="1">
      <c r="A80" s="20">
        <v>78</v>
      </c>
      <c r="B80" s="21" t="s">
        <v>69</v>
      </c>
      <c r="C80" s="22">
        <v>36252</v>
      </c>
      <c r="D80" s="23" t="s">
        <v>133</v>
      </c>
      <c r="E80" s="24">
        <v>189</v>
      </c>
      <c r="F80" s="25">
        <v>320</v>
      </c>
      <c r="G80" s="26">
        <v>24.4</v>
      </c>
      <c r="H80" s="25">
        <v>258</v>
      </c>
      <c r="I80" s="26">
        <v>10.119999999999999</v>
      </c>
      <c r="J80" s="27">
        <f t="shared" si="24"/>
        <v>93.600000000000009</v>
      </c>
      <c r="K80" s="28">
        <f t="shared" si="25"/>
        <v>114.99999999999999</v>
      </c>
      <c r="L80" s="28">
        <f t="shared" si="26"/>
        <v>75.47999999999999</v>
      </c>
      <c r="M80" s="28">
        <f t="shared" si="27"/>
        <v>51.2</v>
      </c>
      <c r="N80" s="28">
        <f t="shared" si="28"/>
        <v>70.016000000000062</v>
      </c>
      <c r="O80" s="29">
        <f t="shared" si="29"/>
        <v>405.29600000000005</v>
      </c>
      <c r="P80" s="27" t="str">
        <f t="shared" si="30"/>
        <v>D</v>
      </c>
      <c r="Q80" s="28" t="str">
        <f t="shared" si="31"/>
        <v>C</v>
      </c>
      <c r="R80" s="28" t="str">
        <f t="shared" si="32"/>
        <v>A</v>
      </c>
      <c r="S80" s="28" t="str">
        <f t="shared" si="33"/>
        <v>C</v>
      </c>
      <c r="T80" s="28" t="str">
        <f t="shared" si="34"/>
        <v>B</v>
      </c>
      <c r="U80" s="30" t="str">
        <f t="shared" si="35"/>
        <v>C</v>
      </c>
    </row>
    <row r="81" spans="1:21" s="19" customFormat="1">
      <c r="A81" s="20">
        <v>79</v>
      </c>
      <c r="B81" s="21" t="s">
        <v>62</v>
      </c>
      <c r="C81" s="22">
        <v>36317</v>
      </c>
      <c r="D81" s="23" t="s">
        <v>131</v>
      </c>
      <c r="E81" s="24">
        <v>198</v>
      </c>
      <c r="F81" s="25">
        <v>333</v>
      </c>
      <c r="G81" s="26">
        <v>16.3</v>
      </c>
      <c r="H81" s="25">
        <v>243</v>
      </c>
      <c r="I81" s="26">
        <v>10.98</v>
      </c>
      <c r="J81" s="27">
        <f t="shared" si="24"/>
        <v>158.4</v>
      </c>
      <c r="K81" s="28">
        <f t="shared" si="25"/>
        <v>174.79999999999998</v>
      </c>
      <c r="L81" s="28">
        <f t="shared" si="26"/>
        <v>20.399999999999999</v>
      </c>
      <c r="M81" s="28">
        <f t="shared" si="27"/>
        <v>27.200000000000003</v>
      </c>
      <c r="N81" s="28">
        <f t="shared" si="28"/>
        <v>22.973999999999997</v>
      </c>
      <c r="O81" s="29">
        <f t="shared" si="29"/>
        <v>403.77399999999994</v>
      </c>
      <c r="P81" s="27" t="str">
        <f t="shared" si="30"/>
        <v>A</v>
      </c>
      <c r="Q81" s="28" t="str">
        <f t="shared" si="31"/>
        <v>A</v>
      </c>
      <c r="R81" s="28" t="str">
        <f t="shared" si="32"/>
        <v>D</v>
      </c>
      <c r="S81" s="28" t="str">
        <f t="shared" si="33"/>
        <v>D</v>
      </c>
      <c r="T81" s="28" t="str">
        <f t="shared" si="34"/>
        <v>D</v>
      </c>
      <c r="U81" s="30" t="str">
        <f t="shared" si="35"/>
        <v>C</v>
      </c>
    </row>
    <row r="82" spans="1:21" s="19" customFormat="1">
      <c r="A82" s="20">
        <v>80</v>
      </c>
      <c r="B82" s="21" t="s">
        <v>37</v>
      </c>
      <c r="C82" s="22">
        <v>35264</v>
      </c>
      <c r="D82" s="23" t="s">
        <v>131</v>
      </c>
      <c r="E82" s="24">
        <v>188</v>
      </c>
      <c r="F82" s="25">
        <v>328</v>
      </c>
      <c r="G82" s="26">
        <v>24.9</v>
      </c>
      <c r="H82" s="25">
        <v>259</v>
      </c>
      <c r="I82" s="26">
        <v>10.84</v>
      </c>
      <c r="J82" s="27">
        <f t="shared" si="24"/>
        <v>86.4</v>
      </c>
      <c r="K82" s="28">
        <f t="shared" si="25"/>
        <v>151.79999999999998</v>
      </c>
      <c r="L82" s="28">
        <f t="shared" si="26"/>
        <v>78.879999999999981</v>
      </c>
      <c r="M82" s="28">
        <f t="shared" si="27"/>
        <v>52.800000000000004</v>
      </c>
      <c r="N82" s="28">
        <f t="shared" si="28"/>
        <v>30.63200000000003</v>
      </c>
      <c r="O82" s="29">
        <f t="shared" si="29"/>
        <v>400.512</v>
      </c>
      <c r="P82" s="27" t="str">
        <f t="shared" si="30"/>
        <v>D</v>
      </c>
      <c r="Q82" s="28" t="str">
        <f t="shared" si="31"/>
        <v>A</v>
      </c>
      <c r="R82" s="28" t="str">
        <f t="shared" si="32"/>
        <v>A</v>
      </c>
      <c r="S82" s="28" t="str">
        <f t="shared" si="33"/>
        <v>C</v>
      </c>
      <c r="T82" s="28" t="str">
        <f t="shared" si="34"/>
        <v>D</v>
      </c>
      <c r="U82" s="30" t="str">
        <f t="shared" si="35"/>
        <v>C</v>
      </c>
    </row>
    <row r="83" spans="1:21" s="19" customFormat="1">
      <c r="A83" s="20">
        <v>81</v>
      </c>
      <c r="B83" s="21" t="s">
        <v>113</v>
      </c>
      <c r="C83" s="22">
        <v>36698</v>
      </c>
      <c r="D83" s="23" t="s">
        <v>135</v>
      </c>
      <c r="E83" s="24">
        <v>194</v>
      </c>
      <c r="F83" s="25">
        <v>330</v>
      </c>
      <c r="G83" s="26">
        <v>21.3</v>
      </c>
      <c r="H83" s="25">
        <v>243</v>
      </c>
      <c r="I83" s="26">
        <v>10.89</v>
      </c>
      <c r="J83" s="27">
        <f t="shared" si="24"/>
        <v>129.6</v>
      </c>
      <c r="K83" s="28">
        <f t="shared" si="25"/>
        <v>161</v>
      </c>
      <c r="L83" s="28">
        <f t="shared" si="26"/>
        <v>54.4</v>
      </c>
      <c r="M83" s="28">
        <f t="shared" si="27"/>
        <v>27.200000000000003</v>
      </c>
      <c r="N83" s="28">
        <f t="shared" si="28"/>
        <v>27.896999999999991</v>
      </c>
      <c r="O83" s="29">
        <f t="shared" si="29"/>
        <v>400.09699999999998</v>
      </c>
      <c r="P83" s="27" t="str">
        <f t="shared" si="30"/>
        <v>B</v>
      </c>
      <c r="Q83" s="28" t="str">
        <f t="shared" si="31"/>
        <v>A</v>
      </c>
      <c r="R83" s="28" t="str">
        <f t="shared" si="32"/>
        <v>C</v>
      </c>
      <c r="S83" s="28" t="str">
        <f t="shared" si="33"/>
        <v>D</v>
      </c>
      <c r="T83" s="28" t="str">
        <f t="shared" si="34"/>
        <v>D</v>
      </c>
      <c r="U83" s="30" t="str">
        <f t="shared" si="35"/>
        <v>C</v>
      </c>
    </row>
    <row r="84" spans="1:21" s="19" customFormat="1">
      <c r="A84" s="20">
        <v>82</v>
      </c>
      <c r="B84" s="21" t="s">
        <v>98</v>
      </c>
      <c r="C84" s="22">
        <v>35422</v>
      </c>
      <c r="D84" s="23" t="s">
        <v>139</v>
      </c>
      <c r="E84" s="24">
        <v>197</v>
      </c>
      <c r="F84" s="25">
        <v>322</v>
      </c>
      <c r="G84" s="26">
        <v>16.899999999999999</v>
      </c>
      <c r="H84" s="25">
        <v>260</v>
      </c>
      <c r="I84" s="26">
        <v>10.6</v>
      </c>
      <c r="J84" s="27">
        <f t="shared" si="24"/>
        <v>151.20000000000002</v>
      </c>
      <c r="K84" s="28">
        <f t="shared" si="25"/>
        <v>124.19999999999999</v>
      </c>
      <c r="L84" s="28">
        <f t="shared" si="26"/>
        <v>24.479999999999986</v>
      </c>
      <c r="M84" s="28">
        <f t="shared" si="27"/>
        <v>54.400000000000006</v>
      </c>
      <c r="N84" s="28">
        <f t="shared" si="28"/>
        <v>43.760000000000041</v>
      </c>
      <c r="O84" s="29">
        <f t="shared" si="29"/>
        <v>398.04</v>
      </c>
      <c r="P84" s="27" t="str">
        <f t="shared" si="30"/>
        <v>A</v>
      </c>
      <c r="Q84" s="28" t="str">
        <f t="shared" si="31"/>
        <v>B</v>
      </c>
      <c r="R84" s="28" t="str">
        <f t="shared" si="32"/>
        <v>D</v>
      </c>
      <c r="S84" s="28" t="str">
        <f t="shared" si="33"/>
        <v>C</v>
      </c>
      <c r="T84" s="28" t="str">
        <f t="shared" si="34"/>
        <v>D</v>
      </c>
      <c r="U84" s="30" t="str">
        <f t="shared" si="35"/>
        <v>C</v>
      </c>
    </row>
    <row r="85" spans="1:21" s="19" customFormat="1">
      <c r="A85" s="20">
        <v>83</v>
      </c>
      <c r="B85" s="21" t="s">
        <v>63</v>
      </c>
      <c r="C85" s="22">
        <v>36047</v>
      </c>
      <c r="D85" s="23" t="s">
        <v>131</v>
      </c>
      <c r="E85" s="24">
        <v>183</v>
      </c>
      <c r="F85" s="25">
        <v>326</v>
      </c>
      <c r="G85" s="26">
        <v>17.2</v>
      </c>
      <c r="H85" s="25">
        <v>290</v>
      </c>
      <c r="I85" s="26">
        <v>10.039999999999999</v>
      </c>
      <c r="J85" s="27">
        <f t="shared" si="24"/>
        <v>50.4</v>
      </c>
      <c r="K85" s="28">
        <f t="shared" si="25"/>
        <v>142.6</v>
      </c>
      <c r="L85" s="28">
        <f t="shared" si="26"/>
        <v>26.519999999999989</v>
      </c>
      <c r="M85" s="28">
        <f t="shared" si="27"/>
        <v>102.4</v>
      </c>
      <c r="N85" s="28">
        <f t="shared" si="28"/>
        <v>74.392000000000067</v>
      </c>
      <c r="O85" s="29">
        <f t="shared" si="29"/>
        <v>396.31200000000001</v>
      </c>
      <c r="P85" s="27" t="str">
        <f t="shared" si="30"/>
        <v>D</v>
      </c>
      <c r="Q85" s="28" t="str">
        <f t="shared" si="31"/>
        <v>B</v>
      </c>
      <c r="R85" s="28" t="str">
        <f t="shared" si="32"/>
        <v>D</v>
      </c>
      <c r="S85" s="28" t="str">
        <f t="shared" si="33"/>
        <v>A</v>
      </c>
      <c r="T85" s="28" t="str">
        <f t="shared" si="34"/>
        <v>B</v>
      </c>
      <c r="U85" s="30" t="str">
        <f t="shared" si="35"/>
        <v>C</v>
      </c>
    </row>
    <row r="86" spans="1:21" s="19" customFormat="1">
      <c r="A86" s="20">
        <v>84</v>
      </c>
      <c r="B86" s="21" t="s">
        <v>66</v>
      </c>
      <c r="C86" s="22">
        <v>36425</v>
      </c>
      <c r="D86" s="23" t="s">
        <v>131</v>
      </c>
      <c r="E86" s="24">
        <v>200</v>
      </c>
      <c r="F86" s="25">
        <v>328</v>
      </c>
      <c r="G86" s="26">
        <v>14.4</v>
      </c>
      <c r="H86" s="25">
        <v>254</v>
      </c>
      <c r="I86" s="26">
        <v>11.12</v>
      </c>
      <c r="J86" s="27">
        <f t="shared" si="24"/>
        <v>172.8</v>
      </c>
      <c r="K86" s="28">
        <f t="shared" si="25"/>
        <v>151.79999999999998</v>
      </c>
      <c r="L86" s="28">
        <f t="shared" si="26"/>
        <v>7.4799999999999978</v>
      </c>
      <c r="M86" s="28">
        <f t="shared" si="27"/>
        <v>44.800000000000004</v>
      </c>
      <c r="N86" s="28">
        <f t="shared" si="28"/>
        <v>15.316000000000063</v>
      </c>
      <c r="O86" s="29">
        <f t="shared" si="29"/>
        <v>392.19600000000014</v>
      </c>
      <c r="P86" s="27" t="str">
        <f t="shared" si="30"/>
        <v>A</v>
      </c>
      <c r="Q86" s="28" t="str">
        <f t="shared" si="31"/>
        <v>A</v>
      </c>
      <c r="R86" s="28" t="str">
        <f t="shared" si="32"/>
        <v>D</v>
      </c>
      <c r="S86" s="28" t="str">
        <f t="shared" si="33"/>
        <v>D</v>
      </c>
      <c r="T86" s="28" t="str">
        <f t="shared" si="34"/>
        <v>D</v>
      </c>
      <c r="U86" s="30" t="str">
        <f t="shared" si="35"/>
        <v>C</v>
      </c>
    </row>
    <row r="87" spans="1:21" s="19" customFormat="1">
      <c r="A87" s="20">
        <v>85</v>
      </c>
      <c r="B87" s="21" t="s">
        <v>19</v>
      </c>
      <c r="C87" s="22">
        <v>35352</v>
      </c>
      <c r="D87" s="23" t="s">
        <v>132</v>
      </c>
      <c r="E87" s="24">
        <v>198</v>
      </c>
      <c r="F87" s="25">
        <v>323</v>
      </c>
      <c r="G87" s="26">
        <v>17.899999999999999</v>
      </c>
      <c r="H87" s="25">
        <v>256</v>
      </c>
      <c r="I87" s="26">
        <v>11.01</v>
      </c>
      <c r="J87" s="27">
        <f t="shared" si="24"/>
        <v>158.4</v>
      </c>
      <c r="K87" s="28">
        <f t="shared" si="25"/>
        <v>128.79999999999998</v>
      </c>
      <c r="L87" s="28">
        <f t="shared" si="26"/>
        <v>31.279999999999983</v>
      </c>
      <c r="M87" s="28">
        <f t="shared" si="27"/>
        <v>48</v>
      </c>
      <c r="N87" s="28">
        <f t="shared" si="28"/>
        <v>21.333000000000034</v>
      </c>
      <c r="O87" s="29">
        <f t="shared" si="29"/>
        <v>387.81299999999999</v>
      </c>
      <c r="P87" s="27" t="str">
        <f t="shared" si="30"/>
        <v>A</v>
      </c>
      <c r="Q87" s="28" t="str">
        <f t="shared" si="31"/>
        <v>B</v>
      </c>
      <c r="R87" s="28" t="str">
        <f t="shared" si="32"/>
        <v>D</v>
      </c>
      <c r="S87" s="28" t="str">
        <f t="shared" si="33"/>
        <v>D</v>
      </c>
      <c r="T87" s="28" t="str">
        <f t="shared" si="34"/>
        <v>D</v>
      </c>
      <c r="U87" s="30" t="str">
        <f t="shared" si="35"/>
        <v>C</v>
      </c>
    </row>
    <row r="88" spans="1:21" s="19" customFormat="1">
      <c r="A88" s="20">
        <v>86</v>
      </c>
      <c r="B88" s="21" t="s">
        <v>88</v>
      </c>
      <c r="C88" s="22">
        <v>36091</v>
      </c>
      <c r="D88" s="23" t="s">
        <v>130</v>
      </c>
      <c r="E88" s="24">
        <v>195</v>
      </c>
      <c r="F88" s="25">
        <v>324</v>
      </c>
      <c r="G88" s="26">
        <v>21.1</v>
      </c>
      <c r="H88" s="25">
        <v>253</v>
      </c>
      <c r="I88" s="26">
        <v>11.03</v>
      </c>
      <c r="J88" s="27">
        <f t="shared" si="24"/>
        <v>136.80000000000001</v>
      </c>
      <c r="K88" s="28">
        <f t="shared" si="25"/>
        <v>133.39999999999998</v>
      </c>
      <c r="L88" s="28">
        <f t="shared" si="26"/>
        <v>53.040000000000006</v>
      </c>
      <c r="M88" s="28">
        <f t="shared" si="27"/>
        <v>43.2</v>
      </c>
      <c r="N88" s="28">
        <f t="shared" si="28"/>
        <v>20.239000000000054</v>
      </c>
      <c r="O88" s="29">
        <f t="shared" si="29"/>
        <v>386.67900000000003</v>
      </c>
      <c r="P88" s="27" t="str">
        <f t="shared" si="30"/>
        <v>B</v>
      </c>
      <c r="Q88" s="28" t="str">
        <f t="shared" si="31"/>
        <v>B</v>
      </c>
      <c r="R88" s="28" t="str">
        <f t="shared" si="32"/>
        <v>C</v>
      </c>
      <c r="S88" s="28" t="str">
        <f t="shared" si="33"/>
        <v>D</v>
      </c>
      <c r="T88" s="28" t="str">
        <f t="shared" si="34"/>
        <v>D</v>
      </c>
      <c r="U88" s="30" t="str">
        <f t="shared" si="35"/>
        <v>C</v>
      </c>
    </row>
    <row r="89" spans="1:21" s="19" customFormat="1">
      <c r="A89" s="20">
        <v>87</v>
      </c>
      <c r="B89" s="21" t="s">
        <v>106</v>
      </c>
      <c r="C89" s="22">
        <v>36144</v>
      </c>
      <c r="D89" s="23" t="s">
        <v>136</v>
      </c>
      <c r="E89" s="24">
        <v>190.5</v>
      </c>
      <c r="F89" s="25">
        <v>323</v>
      </c>
      <c r="G89" s="26">
        <v>23.6</v>
      </c>
      <c r="H89" s="25">
        <v>249</v>
      </c>
      <c r="I89" s="26">
        <v>10.55</v>
      </c>
      <c r="J89" s="27">
        <f t="shared" si="24"/>
        <v>104.4</v>
      </c>
      <c r="K89" s="28">
        <f t="shared" si="25"/>
        <v>128.79999999999998</v>
      </c>
      <c r="L89" s="28">
        <f t="shared" si="26"/>
        <v>70.040000000000006</v>
      </c>
      <c r="M89" s="28">
        <f t="shared" si="27"/>
        <v>36.800000000000004</v>
      </c>
      <c r="N89" s="28">
        <f t="shared" si="28"/>
        <v>46.494999999999983</v>
      </c>
      <c r="O89" s="29">
        <f t="shared" si="29"/>
        <v>386.53500000000003</v>
      </c>
      <c r="P89" s="27" t="str">
        <f t="shared" si="30"/>
        <v>C</v>
      </c>
      <c r="Q89" s="28" t="str">
        <f t="shared" si="31"/>
        <v>B</v>
      </c>
      <c r="R89" s="28" t="str">
        <f t="shared" si="32"/>
        <v>B</v>
      </c>
      <c r="S89" s="28" t="str">
        <f t="shared" si="33"/>
        <v>D</v>
      </c>
      <c r="T89" s="28" t="str">
        <f t="shared" si="34"/>
        <v>D</v>
      </c>
      <c r="U89" s="30" t="str">
        <f t="shared" si="35"/>
        <v>C</v>
      </c>
    </row>
    <row r="90" spans="1:21" s="19" customFormat="1">
      <c r="A90" s="20">
        <v>88</v>
      </c>
      <c r="B90" s="21" t="s">
        <v>46</v>
      </c>
      <c r="C90" s="22">
        <v>35933</v>
      </c>
      <c r="D90" s="23" t="s">
        <v>133</v>
      </c>
      <c r="E90" s="24">
        <v>201</v>
      </c>
      <c r="F90" s="25">
        <v>326</v>
      </c>
      <c r="G90" s="26">
        <v>16.7</v>
      </c>
      <c r="H90" s="25">
        <v>233</v>
      </c>
      <c r="I90" s="26">
        <v>11.01</v>
      </c>
      <c r="J90" s="27">
        <f t="shared" si="24"/>
        <v>180</v>
      </c>
      <c r="K90" s="28">
        <f t="shared" si="25"/>
        <v>142.6</v>
      </c>
      <c r="L90" s="28">
        <f t="shared" si="26"/>
        <v>23.11999999999999</v>
      </c>
      <c r="M90" s="28">
        <f t="shared" si="27"/>
        <v>11.200000000000001</v>
      </c>
      <c r="N90" s="28">
        <f t="shared" si="28"/>
        <v>21.333000000000034</v>
      </c>
      <c r="O90" s="29">
        <f t="shared" si="29"/>
        <v>378.25300000000004</v>
      </c>
      <c r="P90" s="27" t="str">
        <f t="shared" si="30"/>
        <v>A</v>
      </c>
      <c r="Q90" s="28" t="str">
        <f t="shared" si="31"/>
        <v>B</v>
      </c>
      <c r="R90" s="28" t="str">
        <f t="shared" si="32"/>
        <v>D</v>
      </c>
      <c r="S90" s="28" t="str">
        <f t="shared" si="33"/>
        <v>D</v>
      </c>
      <c r="T90" s="28" t="str">
        <f t="shared" si="34"/>
        <v>D</v>
      </c>
      <c r="U90" s="30" t="str">
        <f t="shared" si="35"/>
        <v>C</v>
      </c>
    </row>
    <row r="91" spans="1:21" s="19" customFormat="1">
      <c r="A91" s="20">
        <v>89</v>
      </c>
      <c r="B91" s="21" t="s">
        <v>89</v>
      </c>
      <c r="C91" s="22">
        <v>36183</v>
      </c>
      <c r="D91" s="23" t="s">
        <v>130</v>
      </c>
      <c r="E91" s="24">
        <v>188</v>
      </c>
      <c r="F91" s="25">
        <v>327</v>
      </c>
      <c r="G91" s="26">
        <v>18.2</v>
      </c>
      <c r="H91" s="25">
        <v>263</v>
      </c>
      <c r="I91" s="26">
        <v>10.49</v>
      </c>
      <c r="J91" s="27">
        <f t="shared" si="24"/>
        <v>86.4</v>
      </c>
      <c r="K91" s="28">
        <f t="shared" si="25"/>
        <v>147.19999999999999</v>
      </c>
      <c r="L91" s="28">
        <f t="shared" si="26"/>
        <v>33.319999999999986</v>
      </c>
      <c r="M91" s="28">
        <f t="shared" si="27"/>
        <v>59.2</v>
      </c>
      <c r="N91" s="28">
        <f t="shared" si="28"/>
        <v>49.777000000000008</v>
      </c>
      <c r="O91" s="29">
        <f t="shared" si="29"/>
        <v>375.89699999999993</v>
      </c>
      <c r="P91" s="27" t="str">
        <f t="shared" si="30"/>
        <v>D</v>
      </c>
      <c r="Q91" s="28" t="str">
        <f t="shared" si="31"/>
        <v>B</v>
      </c>
      <c r="R91" s="28" t="str">
        <f t="shared" si="32"/>
        <v>D</v>
      </c>
      <c r="S91" s="28" t="str">
        <f t="shared" si="33"/>
        <v>C</v>
      </c>
      <c r="T91" s="28" t="str">
        <f t="shared" si="34"/>
        <v>D</v>
      </c>
      <c r="U91" s="30" t="str">
        <f t="shared" si="35"/>
        <v>C</v>
      </c>
    </row>
    <row r="92" spans="1:21" s="19" customFormat="1">
      <c r="A92" s="20">
        <v>90</v>
      </c>
      <c r="B92" s="21" t="s">
        <v>23</v>
      </c>
      <c r="C92" s="22">
        <v>35557</v>
      </c>
      <c r="D92" s="23" t="s">
        <v>134</v>
      </c>
      <c r="E92" s="24">
        <v>199</v>
      </c>
      <c r="F92" s="25">
        <v>326</v>
      </c>
      <c r="G92" s="26">
        <v>18.2</v>
      </c>
      <c r="H92" s="25">
        <v>245</v>
      </c>
      <c r="I92" s="26">
        <v>11.65</v>
      </c>
      <c r="J92" s="27">
        <f t="shared" si="24"/>
        <v>165.6</v>
      </c>
      <c r="K92" s="28">
        <f t="shared" si="25"/>
        <v>142.6</v>
      </c>
      <c r="L92" s="28">
        <f t="shared" si="26"/>
        <v>33.319999999999986</v>
      </c>
      <c r="M92" s="28">
        <f t="shared" si="27"/>
        <v>30.400000000000002</v>
      </c>
      <c r="N92" s="28">
        <f t="shared" si="28"/>
        <v>0</v>
      </c>
      <c r="O92" s="29">
        <f t="shared" si="29"/>
        <v>371.91999999999996</v>
      </c>
      <c r="P92" s="27" t="str">
        <f t="shared" si="30"/>
        <v>A</v>
      </c>
      <c r="Q92" s="28" t="str">
        <f t="shared" si="31"/>
        <v>B</v>
      </c>
      <c r="R92" s="28" t="str">
        <f t="shared" si="32"/>
        <v>D</v>
      </c>
      <c r="S92" s="28" t="str">
        <f t="shared" si="33"/>
        <v>D</v>
      </c>
      <c r="T92" s="28" t="str">
        <f t="shared" si="34"/>
        <v>D</v>
      </c>
      <c r="U92" s="30" t="str">
        <f t="shared" si="35"/>
        <v>C</v>
      </c>
    </row>
    <row r="93" spans="1:21" s="19" customFormat="1">
      <c r="A93" s="20">
        <v>91</v>
      </c>
      <c r="B93" s="21" t="s">
        <v>108</v>
      </c>
      <c r="C93" s="22">
        <v>35830</v>
      </c>
      <c r="D93" s="23" t="s">
        <v>137</v>
      </c>
      <c r="E93" s="24">
        <v>189</v>
      </c>
      <c r="F93" s="25">
        <v>323</v>
      </c>
      <c r="G93" s="26">
        <v>22.1</v>
      </c>
      <c r="H93" s="25">
        <v>253</v>
      </c>
      <c r="I93" s="26">
        <v>10.6</v>
      </c>
      <c r="J93" s="27">
        <f t="shared" si="24"/>
        <v>93.600000000000009</v>
      </c>
      <c r="K93" s="28">
        <f t="shared" si="25"/>
        <v>128.79999999999998</v>
      </c>
      <c r="L93" s="28">
        <f t="shared" si="26"/>
        <v>59.84</v>
      </c>
      <c r="M93" s="28">
        <f t="shared" si="27"/>
        <v>43.2</v>
      </c>
      <c r="N93" s="28">
        <f t="shared" si="28"/>
        <v>43.760000000000041</v>
      </c>
      <c r="O93" s="29">
        <f t="shared" si="29"/>
        <v>369.20000000000005</v>
      </c>
      <c r="P93" s="27" t="str">
        <f t="shared" si="30"/>
        <v>D</v>
      </c>
      <c r="Q93" s="28" t="str">
        <f t="shared" si="31"/>
        <v>B</v>
      </c>
      <c r="R93" s="28" t="str">
        <f t="shared" si="32"/>
        <v>C</v>
      </c>
      <c r="S93" s="28" t="str">
        <f t="shared" si="33"/>
        <v>D</v>
      </c>
      <c r="T93" s="28" t="str">
        <f t="shared" si="34"/>
        <v>D</v>
      </c>
      <c r="U93" s="30" t="str">
        <f t="shared" si="35"/>
        <v>C</v>
      </c>
    </row>
    <row r="94" spans="1:21" s="19" customFormat="1">
      <c r="A94" s="20">
        <v>92</v>
      </c>
      <c r="B94" s="21" t="s">
        <v>7</v>
      </c>
      <c r="C94" s="22">
        <v>35165</v>
      </c>
      <c r="D94" s="23" t="s">
        <v>139</v>
      </c>
      <c r="E94" s="24">
        <v>199</v>
      </c>
      <c r="F94" s="25">
        <v>325</v>
      </c>
      <c r="G94" s="26">
        <v>18.3</v>
      </c>
      <c r="H94" s="25">
        <v>244</v>
      </c>
      <c r="I94" s="26">
        <v>11.5</v>
      </c>
      <c r="J94" s="27">
        <f t="shared" si="24"/>
        <v>165.6</v>
      </c>
      <c r="K94" s="28">
        <f t="shared" si="25"/>
        <v>138</v>
      </c>
      <c r="L94" s="28">
        <f t="shared" si="26"/>
        <v>34</v>
      </c>
      <c r="M94" s="28">
        <f t="shared" si="27"/>
        <v>28.8</v>
      </c>
      <c r="N94" s="28">
        <f t="shared" si="28"/>
        <v>0</v>
      </c>
      <c r="O94" s="29">
        <f t="shared" si="29"/>
        <v>366.40000000000003</v>
      </c>
      <c r="P94" s="27" t="str">
        <f t="shared" si="30"/>
        <v>A</v>
      </c>
      <c r="Q94" s="28" t="str">
        <f t="shared" si="31"/>
        <v>B</v>
      </c>
      <c r="R94" s="28" t="str">
        <f t="shared" si="32"/>
        <v>D</v>
      </c>
      <c r="S94" s="28" t="str">
        <f t="shared" si="33"/>
        <v>D</v>
      </c>
      <c r="T94" s="28" t="str">
        <f t="shared" si="34"/>
        <v>D</v>
      </c>
      <c r="U94" s="30" t="str">
        <f t="shared" si="35"/>
        <v>C</v>
      </c>
    </row>
    <row r="95" spans="1:21" s="19" customFormat="1">
      <c r="A95" s="20">
        <v>93</v>
      </c>
      <c r="B95" s="21" t="s">
        <v>86</v>
      </c>
      <c r="C95" s="22">
        <v>35468</v>
      </c>
      <c r="D95" s="23" t="s">
        <v>130</v>
      </c>
      <c r="E95" s="24">
        <v>188</v>
      </c>
      <c r="F95" s="25">
        <v>327</v>
      </c>
      <c r="G95" s="26">
        <v>19.100000000000001</v>
      </c>
      <c r="H95" s="25">
        <v>260</v>
      </c>
      <c r="I95" s="26">
        <v>10.7</v>
      </c>
      <c r="J95" s="27">
        <f t="shared" si="24"/>
        <v>86.4</v>
      </c>
      <c r="K95" s="28">
        <f t="shared" si="25"/>
        <v>147.19999999999999</v>
      </c>
      <c r="L95" s="28">
        <f t="shared" si="26"/>
        <v>39.440000000000005</v>
      </c>
      <c r="M95" s="28">
        <f t="shared" si="27"/>
        <v>54.400000000000006</v>
      </c>
      <c r="N95" s="28">
        <f t="shared" si="28"/>
        <v>38.290000000000063</v>
      </c>
      <c r="O95" s="29">
        <f t="shared" si="29"/>
        <v>365.73000000000013</v>
      </c>
      <c r="P95" s="27" t="str">
        <f t="shared" si="30"/>
        <v>D</v>
      </c>
      <c r="Q95" s="28" t="str">
        <f t="shared" si="31"/>
        <v>B</v>
      </c>
      <c r="R95" s="28" t="str">
        <f t="shared" si="32"/>
        <v>D</v>
      </c>
      <c r="S95" s="28" t="str">
        <f t="shared" si="33"/>
        <v>C</v>
      </c>
      <c r="T95" s="28" t="str">
        <f t="shared" si="34"/>
        <v>D</v>
      </c>
      <c r="U95" s="30" t="str">
        <f t="shared" si="35"/>
        <v>C</v>
      </c>
    </row>
    <row r="96" spans="1:21" s="19" customFormat="1">
      <c r="A96" s="20">
        <v>94</v>
      </c>
      <c r="B96" s="21" t="s">
        <v>67</v>
      </c>
      <c r="C96" s="22">
        <v>36584</v>
      </c>
      <c r="D96" s="23" t="s">
        <v>133</v>
      </c>
      <c r="E96" s="24">
        <v>192</v>
      </c>
      <c r="F96" s="25">
        <v>324</v>
      </c>
      <c r="G96" s="26">
        <v>20</v>
      </c>
      <c r="H96" s="25">
        <v>248</v>
      </c>
      <c r="I96" s="26">
        <v>10.76</v>
      </c>
      <c r="J96" s="27">
        <f t="shared" si="24"/>
        <v>115.2</v>
      </c>
      <c r="K96" s="28">
        <f t="shared" si="25"/>
        <v>133.39999999999998</v>
      </c>
      <c r="L96" s="28">
        <f t="shared" si="26"/>
        <v>45.559999999999995</v>
      </c>
      <c r="M96" s="28">
        <f t="shared" si="27"/>
        <v>35.200000000000003</v>
      </c>
      <c r="N96" s="28">
        <f t="shared" si="28"/>
        <v>35.008000000000031</v>
      </c>
      <c r="O96" s="29">
        <f t="shared" si="29"/>
        <v>364.36799999999999</v>
      </c>
      <c r="P96" s="27" t="str">
        <f t="shared" si="30"/>
        <v>C</v>
      </c>
      <c r="Q96" s="28" t="str">
        <f t="shared" si="31"/>
        <v>B</v>
      </c>
      <c r="R96" s="28" t="str">
        <f t="shared" si="32"/>
        <v>D</v>
      </c>
      <c r="S96" s="28" t="str">
        <f t="shared" si="33"/>
        <v>D</v>
      </c>
      <c r="T96" s="28" t="str">
        <f t="shared" si="34"/>
        <v>D</v>
      </c>
      <c r="U96" s="30" t="str">
        <f t="shared" si="35"/>
        <v>C</v>
      </c>
    </row>
    <row r="97" spans="1:21" s="19" customFormat="1">
      <c r="A97" s="20">
        <v>95</v>
      </c>
      <c r="B97" s="21" t="s">
        <v>91</v>
      </c>
      <c r="C97" s="22">
        <v>36287</v>
      </c>
      <c r="D97" s="23" t="s">
        <v>130</v>
      </c>
      <c r="E97" s="24">
        <v>185</v>
      </c>
      <c r="F97" s="25">
        <v>324</v>
      </c>
      <c r="G97" s="26">
        <v>20.8</v>
      </c>
      <c r="H97" s="25">
        <v>261</v>
      </c>
      <c r="I97" s="26">
        <v>10.38</v>
      </c>
      <c r="J97" s="27">
        <f t="shared" si="24"/>
        <v>64.8</v>
      </c>
      <c r="K97" s="28">
        <f t="shared" si="25"/>
        <v>133.39999999999998</v>
      </c>
      <c r="L97" s="28">
        <f t="shared" si="26"/>
        <v>51</v>
      </c>
      <c r="M97" s="28">
        <f t="shared" si="27"/>
        <v>56</v>
      </c>
      <c r="N97" s="28">
        <f t="shared" si="28"/>
        <v>55.793999999999983</v>
      </c>
      <c r="O97" s="29">
        <f t="shared" si="29"/>
        <v>360.99399999999997</v>
      </c>
      <c r="P97" s="27" t="str">
        <f t="shared" si="30"/>
        <v>D</v>
      </c>
      <c r="Q97" s="28" t="str">
        <f t="shared" si="31"/>
        <v>B</v>
      </c>
      <c r="R97" s="28" t="str">
        <f t="shared" si="32"/>
        <v>C</v>
      </c>
      <c r="S97" s="28" t="str">
        <f t="shared" si="33"/>
        <v>C</v>
      </c>
      <c r="T97" s="28" t="str">
        <f t="shared" si="34"/>
        <v>C</v>
      </c>
      <c r="U97" s="30" t="str">
        <f t="shared" si="35"/>
        <v>C</v>
      </c>
    </row>
    <row r="98" spans="1:21" s="19" customFormat="1">
      <c r="A98" s="20">
        <v>96</v>
      </c>
      <c r="B98" s="21" t="s">
        <v>47</v>
      </c>
      <c r="C98" s="22">
        <v>35444</v>
      </c>
      <c r="D98" s="23" t="s">
        <v>133</v>
      </c>
      <c r="E98" s="24">
        <v>195.5</v>
      </c>
      <c r="F98" s="25">
        <v>324</v>
      </c>
      <c r="G98" s="26">
        <v>24.2</v>
      </c>
      <c r="H98" s="25">
        <v>228</v>
      </c>
      <c r="I98" s="26">
        <v>11.34</v>
      </c>
      <c r="J98" s="27">
        <f t="shared" si="24"/>
        <v>140.4</v>
      </c>
      <c r="K98" s="28">
        <f t="shared" si="25"/>
        <v>133.39999999999998</v>
      </c>
      <c r="L98" s="28">
        <f t="shared" si="26"/>
        <v>74.11999999999999</v>
      </c>
      <c r="M98" s="28">
        <f t="shared" si="27"/>
        <v>3.2</v>
      </c>
      <c r="N98" s="28">
        <f t="shared" si="28"/>
        <v>3.2820000000000276</v>
      </c>
      <c r="O98" s="29">
        <f t="shared" si="29"/>
        <v>354.40199999999999</v>
      </c>
      <c r="P98" s="27" t="str">
        <f t="shared" si="30"/>
        <v>B</v>
      </c>
      <c r="Q98" s="28" t="str">
        <f t="shared" si="31"/>
        <v>B</v>
      </c>
      <c r="R98" s="28" t="str">
        <f t="shared" si="32"/>
        <v>B</v>
      </c>
      <c r="S98" s="28" t="str">
        <f t="shared" si="33"/>
        <v>D</v>
      </c>
      <c r="T98" s="28" t="str">
        <f t="shared" si="34"/>
        <v>D</v>
      </c>
      <c r="U98" s="30" t="str">
        <f t="shared" si="35"/>
        <v>C</v>
      </c>
    </row>
    <row r="99" spans="1:21" s="19" customFormat="1">
      <c r="A99" s="20">
        <v>97</v>
      </c>
      <c r="B99" s="21" t="s">
        <v>20</v>
      </c>
      <c r="C99" s="22">
        <v>35615</v>
      </c>
      <c r="D99" s="23" t="s">
        <v>132</v>
      </c>
      <c r="E99" s="24">
        <v>203</v>
      </c>
      <c r="F99" s="25">
        <v>321</v>
      </c>
      <c r="G99" s="26">
        <v>19</v>
      </c>
      <c r="H99" s="25">
        <v>226</v>
      </c>
      <c r="I99" s="26">
        <v>11.9</v>
      </c>
      <c r="J99" s="27">
        <f t="shared" ref="J99:J131" si="36">MAX(0,(E99-176)*3.6*2)</f>
        <v>194.4</v>
      </c>
      <c r="K99" s="28">
        <f t="shared" ref="K99:K131" si="37">MAX(0,(F99-295)*2.3*2)</f>
        <v>119.6</v>
      </c>
      <c r="L99" s="28">
        <f t="shared" ref="L99:L131" si="38">MAX(0,(G99-13.3)*6.8)</f>
        <v>38.759999999999991</v>
      </c>
      <c r="M99" s="28">
        <f t="shared" ref="M99:M131" si="39">MAX(0,(H99-226)*1.6)</f>
        <v>0</v>
      </c>
      <c r="N99" s="28">
        <f t="shared" ref="N99:N131" si="40">MAX(0,(11.4-I99)*54.7)</f>
        <v>0</v>
      </c>
      <c r="O99" s="29">
        <f t="shared" ref="O99:O130" si="41">SUM(J99:N99)</f>
        <v>352.76</v>
      </c>
      <c r="P99" s="27" t="str">
        <f t="shared" ref="P99:P131" si="42">IF(J99&gt;=2*75,"A",IF(J99&gt;=2*60,"B",IF(J99&gt;=2*50,"C","D")))</f>
        <v>A</v>
      </c>
      <c r="Q99" s="28" t="str">
        <f t="shared" ref="Q99:Q131" si="43">IF(K99&gt;=2*75,"A",IF(K99&gt;=2*60,"B",IF(K99&gt;=2*50,"C","D")))</f>
        <v>C</v>
      </c>
      <c r="R99" s="28" t="str">
        <f t="shared" ref="R99:R131" si="44">IF(L99&gt;=75,"A",IF(L99&gt;=60,"B",IF(L99&gt;=50,"C","D")))</f>
        <v>D</v>
      </c>
      <c r="S99" s="28" t="str">
        <f t="shared" ref="S99:S131" si="45">IF(M99&gt;=75,"A",IF(M99&gt;=60,"B",IF(M99&gt;=50,"C","D")))</f>
        <v>D</v>
      </c>
      <c r="T99" s="28" t="str">
        <f t="shared" ref="T99:T131" si="46">IF(N99&gt;=75,"A",IF(N99&gt;=60,"B",IF(N99&gt;=50,"C","D")))</f>
        <v>D</v>
      </c>
      <c r="U99" s="30" t="str">
        <f t="shared" ref="U99:U131" si="47">IF(O99&gt;=7*75,"A",IF(O99&gt;=7*60,"B",IF(O99&gt;=7*50,"C","D")))</f>
        <v>C</v>
      </c>
    </row>
    <row r="100" spans="1:21" s="19" customFormat="1" ht="13.8" thickBot="1">
      <c r="A100" s="31">
        <v>98</v>
      </c>
      <c r="B100" s="32" t="s">
        <v>84</v>
      </c>
      <c r="C100" s="33">
        <v>35721</v>
      </c>
      <c r="D100" s="34" t="s">
        <v>130</v>
      </c>
      <c r="E100" s="35">
        <v>184</v>
      </c>
      <c r="F100" s="36">
        <v>318</v>
      </c>
      <c r="G100" s="37">
        <v>24.3</v>
      </c>
      <c r="H100" s="36">
        <v>248</v>
      </c>
      <c r="I100" s="37">
        <v>9.98</v>
      </c>
      <c r="J100" s="38">
        <f t="shared" si="36"/>
        <v>57.6</v>
      </c>
      <c r="K100" s="39">
        <f t="shared" si="37"/>
        <v>105.8</v>
      </c>
      <c r="L100" s="39">
        <f t="shared" si="38"/>
        <v>74.8</v>
      </c>
      <c r="M100" s="39">
        <f t="shared" si="39"/>
        <v>35.200000000000003</v>
      </c>
      <c r="N100" s="39">
        <f t="shared" si="40"/>
        <v>77.674000000000007</v>
      </c>
      <c r="O100" s="40">
        <f t="shared" si="41"/>
        <v>351.07399999999996</v>
      </c>
      <c r="P100" s="38" t="str">
        <f t="shared" si="42"/>
        <v>D</v>
      </c>
      <c r="Q100" s="39" t="str">
        <f t="shared" si="43"/>
        <v>C</v>
      </c>
      <c r="R100" s="39" t="str">
        <f t="shared" si="44"/>
        <v>B</v>
      </c>
      <c r="S100" s="39" t="str">
        <f t="shared" si="45"/>
        <v>D</v>
      </c>
      <c r="T100" s="39" t="str">
        <f t="shared" si="46"/>
        <v>A</v>
      </c>
      <c r="U100" s="41" t="str">
        <f t="shared" si="47"/>
        <v>C</v>
      </c>
    </row>
    <row r="101" spans="1:21" s="19" customFormat="1">
      <c r="A101" s="20">
        <v>99</v>
      </c>
      <c r="B101" s="21" t="s">
        <v>96</v>
      </c>
      <c r="C101" s="22">
        <v>35562</v>
      </c>
      <c r="D101" s="23" t="s">
        <v>139</v>
      </c>
      <c r="E101" s="24">
        <v>190</v>
      </c>
      <c r="F101" s="25">
        <v>320</v>
      </c>
      <c r="G101" s="26">
        <v>20.100000000000001</v>
      </c>
      <c r="H101" s="25">
        <v>238</v>
      </c>
      <c r="I101" s="26">
        <v>10.15</v>
      </c>
      <c r="J101" s="27">
        <f>MAX(0,(E101-176)*3.6*2)</f>
        <v>100.8</v>
      </c>
      <c r="K101" s="28">
        <f>MAX(0,(F101-295)*2.3*2)</f>
        <v>114.99999999999999</v>
      </c>
      <c r="L101" s="28">
        <f>MAX(0,(G101-13.3)*6.8)</f>
        <v>46.24</v>
      </c>
      <c r="M101" s="28">
        <f>MAX(0,(H101-226)*1.6)</f>
        <v>19.200000000000003</v>
      </c>
      <c r="N101" s="28">
        <f>MAX(0,(11.4-I101)*54.7)</f>
        <v>68.375</v>
      </c>
      <c r="O101" s="29">
        <f>SUM(J101:N101)</f>
        <v>349.61499999999995</v>
      </c>
      <c r="P101" s="27" t="str">
        <f>IF(J101&gt;=2*75,"A",IF(J101&gt;=2*60,"B",IF(J101&gt;=2*50,"C","D")))</f>
        <v>C</v>
      </c>
      <c r="Q101" s="28" t="str">
        <f>IF(K101&gt;=2*75,"A",IF(K101&gt;=2*60,"B",IF(K101&gt;=2*50,"C","D")))</f>
        <v>C</v>
      </c>
      <c r="R101" s="28" t="str">
        <f>IF(L101&gt;=75,"A",IF(L101&gt;=60,"B",IF(L101&gt;=50,"C","D")))</f>
        <v>D</v>
      </c>
      <c r="S101" s="28" t="str">
        <f>IF(M101&gt;=75,"A",IF(M101&gt;=60,"B",IF(M101&gt;=50,"C","D")))</f>
        <v>D</v>
      </c>
      <c r="T101" s="28" t="str">
        <f>IF(N101&gt;=75,"A",IF(N101&gt;=60,"B",IF(N101&gt;=50,"C","D")))</f>
        <v>B</v>
      </c>
      <c r="U101" s="30" t="str">
        <f>IF(O101&gt;=7*75,"A",IF(O101&gt;=7*60,"B",IF(O101&gt;=7*50,"C","D")))</f>
        <v>D</v>
      </c>
    </row>
    <row r="102" spans="1:21" s="19" customFormat="1">
      <c r="A102" s="20">
        <v>100</v>
      </c>
      <c r="B102" s="21" t="s">
        <v>71</v>
      </c>
      <c r="C102" s="22">
        <v>35709</v>
      </c>
      <c r="D102" s="23" t="s">
        <v>56</v>
      </c>
      <c r="E102" s="24">
        <v>187</v>
      </c>
      <c r="F102" s="25">
        <v>322</v>
      </c>
      <c r="G102" s="26">
        <v>17.600000000000001</v>
      </c>
      <c r="H102" s="25">
        <v>260</v>
      </c>
      <c r="I102" s="26">
        <v>10.39</v>
      </c>
      <c r="J102" s="27">
        <f>MAX(0,(E102-176)*3.6*2)</f>
        <v>79.2</v>
      </c>
      <c r="K102" s="28">
        <f>MAX(0,(F102-295)*2.3*2)</f>
        <v>124.19999999999999</v>
      </c>
      <c r="L102" s="28">
        <f>MAX(0,(G102-13.3)*6.8)</f>
        <v>29.240000000000006</v>
      </c>
      <c r="M102" s="28">
        <f>MAX(0,(H102-226)*1.6)</f>
        <v>54.400000000000006</v>
      </c>
      <c r="N102" s="28">
        <f>MAX(0,(11.4-I102)*54.7)</f>
        <v>55.246999999999993</v>
      </c>
      <c r="O102" s="29">
        <f>SUM(J102:N102)</f>
        <v>342.28699999999998</v>
      </c>
      <c r="P102" s="27" t="str">
        <f>IF(J102&gt;=2*75,"A",IF(J102&gt;=2*60,"B",IF(J102&gt;=2*50,"C","D")))</f>
        <v>D</v>
      </c>
      <c r="Q102" s="28" t="str">
        <f>IF(K102&gt;=2*75,"A",IF(K102&gt;=2*60,"B",IF(K102&gt;=2*50,"C","D")))</f>
        <v>B</v>
      </c>
      <c r="R102" s="28" t="str">
        <f>IF(L102&gt;=75,"A",IF(L102&gt;=60,"B",IF(L102&gt;=50,"C","D")))</f>
        <v>D</v>
      </c>
      <c r="S102" s="28" t="str">
        <f>IF(M102&gt;=75,"A",IF(M102&gt;=60,"B",IF(M102&gt;=50,"C","D")))</f>
        <v>C</v>
      </c>
      <c r="T102" s="28" t="str">
        <f>IF(N102&gt;=75,"A",IF(N102&gt;=60,"B",IF(N102&gt;=50,"C","D")))</f>
        <v>C</v>
      </c>
      <c r="U102" s="30" t="str">
        <f>IF(O102&gt;=7*75,"A",IF(O102&gt;=7*60,"B",IF(O102&gt;=7*50,"C","D")))</f>
        <v>D</v>
      </c>
    </row>
    <row r="103" spans="1:21" s="19" customFormat="1">
      <c r="A103" s="20">
        <v>101</v>
      </c>
      <c r="B103" s="21" t="s">
        <v>82</v>
      </c>
      <c r="C103" s="22">
        <v>36469</v>
      </c>
      <c r="D103" s="23" t="s">
        <v>132</v>
      </c>
      <c r="E103" s="24">
        <v>192</v>
      </c>
      <c r="F103" s="25">
        <v>323</v>
      </c>
      <c r="G103" s="26">
        <v>17.899999999999999</v>
      </c>
      <c r="H103" s="25">
        <v>244</v>
      </c>
      <c r="I103" s="26">
        <v>10.75</v>
      </c>
      <c r="J103" s="27">
        <f>MAX(0,(E103-176)*3.6*2)</f>
        <v>115.2</v>
      </c>
      <c r="K103" s="28">
        <f>MAX(0,(F103-295)*2.3*2)</f>
        <v>128.79999999999998</v>
      </c>
      <c r="L103" s="28">
        <f>MAX(0,(G103-13.3)*6.8)</f>
        <v>31.279999999999983</v>
      </c>
      <c r="M103" s="28">
        <f>MAX(0,(H103-226)*1.6)</f>
        <v>28.8</v>
      </c>
      <c r="N103" s="28">
        <f>MAX(0,(11.4-I103)*54.7)</f>
        <v>35.555000000000021</v>
      </c>
      <c r="O103" s="29">
        <f>SUM(J103:N103)</f>
        <v>339.63499999999999</v>
      </c>
      <c r="P103" s="27" t="str">
        <f>IF(J103&gt;=2*75,"A",IF(J103&gt;=2*60,"B",IF(J103&gt;=2*50,"C","D")))</f>
        <v>C</v>
      </c>
      <c r="Q103" s="28" t="str">
        <f>IF(K103&gt;=2*75,"A",IF(K103&gt;=2*60,"B",IF(K103&gt;=2*50,"C","D")))</f>
        <v>B</v>
      </c>
      <c r="R103" s="28" t="str">
        <f>IF(L103&gt;=75,"A",IF(L103&gt;=60,"B",IF(L103&gt;=50,"C","D")))</f>
        <v>D</v>
      </c>
      <c r="S103" s="28" t="str">
        <f>IF(M103&gt;=75,"A",IF(M103&gt;=60,"B",IF(M103&gt;=50,"C","D")))</f>
        <v>D</v>
      </c>
      <c r="T103" s="28" t="str">
        <f>IF(N103&gt;=75,"A",IF(N103&gt;=60,"B",IF(N103&gt;=50,"C","D")))</f>
        <v>D</v>
      </c>
      <c r="U103" s="30" t="str">
        <f>IF(O103&gt;=7*75,"A",IF(O103&gt;=7*60,"B",IF(O103&gt;=7*50,"C","D")))</f>
        <v>D</v>
      </c>
    </row>
    <row r="104" spans="1:21" s="19" customFormat="1">
      <c r="A104" s="20">
        <v>102</v>
      </c>
      <c r="B104" s="21" t="s">
        <v>94</v>
      </c>
      <c r="C104" s="22">
        <v>35396</v>
      </c>
      <c r="D104" s="23" t="s">
        <v>139</v>
      </c>
      <c r="E104" s="24">
        <v>181</v>
      </c>
      <c r="F104" s="25">
        <v>323</v>
      </c>
      <c r="G104" s="26">
        <v>18.399999999999999</v>
      </c>
      <c r="H104" s="25">
        <v>272</v>
      </c>
      <c r="I104" s="26">
        <v>10.199999999999999</v>
      </c>
      <c r="J104" s="27">
        <f>MAX(0,(E104-176)*3.6*2)</f>
        <v>36</v>
      </c>
      <c r="K104" s="28">
        <f>MAX(0,(F104-295)*2.3*2)</f>
        <v>128.79999999999998</v>
      </c>
      <c r="L104" s="28">
        <f>MAX(0,(G104-13.3)*6.8)</f>
        <v>34.679999999999986</v>
      </c>
      <c r="M104" s="28">
        <f>MAX(0,(H104-226)*1.6)</f>
        <v>73.600000000000009</v>
      </c>
      <c r="N104" s="28">
        <f>MAX(0,(11.4-I104)*54.7)</f>
        <v>65.640000000000057</v>
      </c>
      <c r="O104" s="29">
        <f>SUM(J104:N104)</f>
        <v>338.72</v>
      </c>
      <c r="P104" s="27" t="str">
        <f>IF(J104&gt;=2*75,"A",IF(J104&gt;=2*60,"B",IF(J104&gt;=2*50,"C","D")))</f>
        <v>D</v>
      </c>
      <c r="Q104" s="28" t="str">
        <f>IF(K104&gt;=2*75,"A",IF(K104&gt;=2*60,"B",IF(K104&gt;=2*50,"C","D")))</f>
        <v>B</v>
      </c>
      <c r="R104" s="28" t="str">
        <f>IF(L104&gt;=75,"A",IF(L104&gt;=60,"B",IF(L104&gt;=50,"C","D")))</f>
        <v>D</v>
      </c>
      <c r="S104" s="28" t="str">
        <f>IF(M104&gt;=75,"A",IF(M104&gt;=60,"B",IF(M104&gt;=50,"C","D")))</f>
        <v>B</v>
      </c>
      <c r="T104" s="28" t="str">
        <f>IF(N104&gt;=75,"A",IF(N104&gt;=60,"B",IF(N104&gt;=50,"C","D")))</f>
        <v>B</v>
      </c>
      <c r="U104" s="30" t="str">
        <f>IF(O104&gt;=7*75,"A",IF(O104&gt;=7*60,"B",IF(O104&gt;=7*50,"C","D")))</f>
        <v>D</v>
      </c>
    </row>
    <row r="105" spans="1:21" s="19" customFormat="1">
      <c r="A105" s="20">
        <v>103</v>
      </c>
      <c r="B105" s="21" t="s">
        <v>54</v>
      </c>
      <c r="C105" s="22">
        <v>35670</v>
      </c>
      <c r="D105" s="23" t="s">
        <v>139</v>
      </c>
      <c r="E105" s="24">
        <v>187</v>
      </c>
      <c r="F105" s="25">
        <v>327</v>
      </c>
      <c r="G105" s="26">
        <v>21.4</v>
      </c>
      <c r="H105" s="25">
        <v>243</v>
      </c>
      <c r="I105" s="26">
        <v>10.93</v>
      </c>
      <c r="J105" s="27">
        <f>MAX(0,(E105-176)*3.6*2)</f>
        <v>79.2</v>
      </c>
      <c r="K105" s="28">
        <f>MAX(0,(F105-295)*2.3*2)</f>
        <v>147.19999999999999</v>
      </c>
      <c r="L105" s="28">
        <f>MAX(0,(G105-13.3)*6.8)</f>
        <v>55.079999999999984</v>
      </c>
      <c r="M105" s="28">
        <f>MAX(0,(H105-226)*1.6)</f>
        <v>27.200000000000003</v>
      </c>
      <c r="N105" s="28">
        <f>MAX(0,(11.4-I105)*54.7)</f>
        <v>25.709000000000035</v>
      </c>
      <c r="O105" s="29">
        <f>SUM(J105:N105)</f>
        <v>334.38900000000001</v>
      </c>
      <c r="P105" s="27" t="str">
        <f>IF(J105&gt;=2*75,"A",IF(J105&gt;=2*60,"B",IF(J105&gt;=2*50,"C","D")))</f>
        <v>D</v>
      </c>
      <c r="Q105" s="28" t="str">
        <f>IF(K105&gt;=2*75,"A",IF(K105&gt;=2*60,"B",IF(K105&gt;=2*50,"C","D")))</f>
        <v>B</v>
      </c>
      <c r="R105" s="28" t="str">
        <f>IF(L105&gt;=75,"A",IF(L105&gt;=60,"B",IF(L105&gt;=50,"C","D")))</f>
        <v>C</v>
      </c>
      <c r="S105" s="28" t="str">
        <f>IF(M105&gt;=75,"A",IF(M105&gt;=60,"B",IF(M105&gt;=50,"C","D")))</f>
        <v>D</v>
      </c>
      <c r="T105" s="28" t="str">
        <f>IF(N105&gt;=75,"A",IF(N105&gt;=60,"B",IF(N105&gt;=50,"C","D")))</f>
        <v>D</v>
      </c>
      <c r="U105" s="30" t="str">
        <f>IF(O105&gt;=7*75,"A",IF(O105&gt;=7*60,"B",IF(O105&gt;=7*50,"C","D")))</f>
        <v>D</v>
      </c>
    </row>
    <row r="106" spans="1:21" s="19" customFormat="1">
      <c r="A106" s="20">
        <v>104</v>
      </c>
      <c r="B106" s="21" t="s">
        <v>65</v>
      </c>
      <c r="C106" s="22">
        <v>36085</v>
      </c>
      <c r="D106" s="23" t="s">
        <v>131</v>
      </c>
      <c r="E106" s="24">
        <v>192</v>
      </c>
      <c r="F106" s="25">
        <v>328</v>
      </c>
      <c r="G106" s="26">
        <v>14.9</v>
      </c>
      <c r="H106" s="25">
        <v>254</v>
      </c>
      <c r="I106" s="26">
        <v>11.2</v>
      </c>
      <c r="J106" s="27">
        <f>MAX(0,(E106-176)*3.6*2)</f>
        <v>115.2</v>
      </c>
      <c r="K106" s="28">
        <f>MAX(0,(F106-295)*2.3*2)</f>
        <v>151.79999999999998</v>
      </c>
      <c r="L106" s="28">
        <f>MAX(0,(G106-13.3)*6.8)</f>
        <v>10.879999999999997</v>
      </c>
      <c r="M106" s="28">
        <f>MAX(0,(H106-226)*1.6)</f>
        <v>44.800000000000004</v>
      </c>
      <c r="N106" s="28">
        <f>MAX(0,(11.4-I106)*54.7)</f>
        <v>10.940000000000058</v>
      </c>
      <c r="O106" s="29">
        <f>SUM(J106:N106)</f>
        <v>333.62000000000006</v>
      </c>
      <c r="P106" s="27" t="str">
        <f>IF(J106&gt;=2*75,"A",IF(J106&gt;=2*60,"B",IF(J106&gt;=2*50,"C","D")))</f>
        <v>C</v>
      </c>
      <c r="Q106" s="28" t="str">
        <f>IF(K106&gt;=2*75,"A",IF(K106&gt;=2*60,"B",IF(K106&gt;=2*50,"C","D")))</f>
        <v>A</v>
      </c>
      <c r="R106" s="28" t="str">
        <f>IF(L106&gt;=75,"A",IF(L106&gt;=60,"B",IF(L106&gt;=50,"C","D")))</f>
        <v>D</v>
      </c>
      <c r="S106" s="28" t="str">
        <f>IF(M106&gt;=75,"A",IF(M106&gt;=60,"B",IF(M106&gt;=50,"C","D")))</f>
        <v>D</v>
      </c>
      <c r="T106" s="28" t="str">
        <f>IF(N106&gt;=75,"A",IF(N106&gt;=60,"B",IF(N106&gt;=50,"C","D")))</f>
        <v>D</v>
      </c>
      <c r="U106" s="30" t="str">
        <f>IF(O106&gt;=7*75,"A",IF(O106&gt;=7*60,"B",IF(O106&gt;=7*50,"C","D")))</f>
        <v>D</v>
      </c>
    </row>
    <row r="107" spans="1:21" s="19" customFormat="1">
      <c r="A107" s="20">
        <v>105</v>
      </c>
      <c r="B107" s="21" t="s">
        <v>95</v>
      </c>
      <c r="C107" s="22">
        <v>35425</v>
      </c>
      <c r="D107" s="23" t="s">
        <v>139</v>
      </c>
      <c r="E107" s="24">
        <v>186</v>
      </c>
      <c r="F107" s="25">
        <v>315</v>
      </c>
      <c r="G107" s="26">
        <v>20.3</v>
      </c>
      <c r="H107" s="25">
        <v>259</v>
      </c>
      <c r="I107" s="26">
        <v>10.199999999999999</v>
      </c>
      <c r="J107" s="27">
        <f>MAX(0,(E107-176)*3.6*2)</f>
        <v>72</v>
      </c>
      <c r="K107" s="28">
        <f>MAX(0,(F107-295)*2.3*2)</f>
        <v>92</v>
      </c>
      <c r="L107" s="28">
        <f>MAX(0,(G107-13.3)*6.8)</f>
        <v>47.6</v>
      </c>
      <c r="M107" s="28">
        <f>MAX(0,(H107-226)*1.6)</f>
        <v>52.800000000000004</v>
      </c>
      <c r="N107" s="28">
        <f>MAX(0,(11.4-I107)*54.7)</f>
        <v>65.640000000000057</v>
      </c>
      <c r="O107" s="29">
        <f>SUM(J107:N107)</f>
        <v>330.04</v>
      </c>
      <c r="P107" s="27" t="str">
        <f>IF(J107&gt;=2*75,"A",IF(J107&gt;=2*60,"B",IF(J107&gt;=2*50,"C","D")))</f>
        <v>D</v>
      </c>
      <c r="Q107" s="28" t="str">
        <f>IF(K107&gt;=2*75,"A",IF(K107&gt;=2*60,"B",IF(K107&gt;=2*50,"C","D")))</f>
        <v>D</v>
      </c>
      <c r="R107" s="28" t="str">
        <f>IF(L107&gt;=75,"A",IF(L107&gt;=60,"B",IF(L107&gt;=50,"C","D")))</f>
        <v>D</v>
      </c>
      <c r="S107" s="28" t="str">
        <f>IF(M107&gt;=75,"A",IF(M107&gt;=60,"B",IF(M107&gt;=50,"C","D")))</f>
        <v>C</v>
      </c>
      <c r="T107" s="28" t="str">
        <f>IF(N107&gt;=75,"A",IF(N107&gt;=60,"B",IF(N107&gt;=50,"C","D")))</f>
        <v>B</v>
      </c>
      <c r="U107" s="30" t="str">
        <f>IF(O107&gt;=7*75,"A",IF(O107&gt;=7*60,"B",IF(O107&gt;=7*50,"C","D")))</f>
        <v>D</v>
      </c>
    </row>
    <row r="108" spans="1:21" s="19" customFormat="1">
      <c r="A108" s="20">
        <v>106</v>
      </c>
      <c r="B108" s="21" t="s">
        <v>119</v>
      </c>
      <c r="C108" s="22">
        <v>36215</v>
      </c>
      <c r="D108" s="23" t="s">
        <v>138</v>
      </c>
      <c r="E108" s="24">
        <v>186</v>
      </c>
      <c r="F108" s="25">
        <v>326</v>
      </c>
      <c r="G108" s="26">
        <v>19.899999999999999</v>
      </c>
      <c r="H108" s="25">
        <v>248</v>
      </c>
      <c r="I108" s="26">
        <v>10.79</v>
      </c>
      <c r="J108" s="27">
        <f>MAX(0,(E108-176)*3.6*2)</f>
        <v>72</v>
      </c>
      <c r="K108" s="28">
        <f>MAX(0,(F108-295)*2.3*2)</f>
        <v>142.6</v>
      </c>
      <c r="L108" s="28">
        <f>MAX(0,(G108-13.3)*6.8)</f>
        <v>44.879999999999981</v>
      </c>
      <c r="M108" s="28">
        <f>MAX(0,(H108-226)*1.6)</f>
        <v>35.200000000000003</v>
      </c>
      <c r="N108" s="28">
        <f>MAX(0,(11.4-I108)*54.7)</f>
        <v>33.367000000000068</v>
      </c>
      <c r="O108" s="29">
        <f>SUM(J108:N108)</f>
        <v>328.04700000000003</v>
      </c>
      <c r="P108" s="27" t="str">
        <f>IF(J108&gt;=2*75,"A",IF(J108&gt;=2*60,"B",IF(J108&gt;=2*50,"C","D")))</f>
        <v>D</v>
      </c>
      <c r="Q108" s="28" t="str">
        <f>IF(K108&gt;=2*75,"A",IF(K108&gt;=2*60,"B",IF(K108&gt;=2*50,"C","D")))</f>
        <v>B</v>
      </c>
      <c r="R108" s="28" t="str">
        <f>IF(L108&gt;=75,"A",IF(L108&gt;=60,"B",IF(L108&gt;=50,"C","D")))</f>
        <v>D</v>
      </c>
      <c r="S108" s="28" t="str">
        <f>IF(M108&gt;=75,"A",IF(M108&gt;=60,"B",IF(M108&gt;=50,"C","D")))</f>
        <v>D</v>
      </c>
      <c r="T108" s="28" t="str">
        <f>IF(N108&gt;=75,"A",IF(N108&gt;=60,"B",IF(N108&gt;=50,"C","D")))</f>
        <v>D</v>
      </c>
      <c r="U108" s="30" t="str">
        <f>IF(O108&gt;=7*75,"A",IF(O108&gt;=7*60,"B",IF(O108&gt;=7*50,"C","D")))</f>
        <v>D</v>
      </c>
    </row>
    <row r="109" spans="1:21" s="19" customFormat="1">
      <c r="A109" s="20">
        <v>107</v>
      </c>
      <c r="B109" s="21" t="s">
        <v>70</v>
      </c>
      <c r="C109" s="22">
        <v>35612</v>
      </c>
      <c r="D109" s="23" t="s">
        <v>56</v>
      </c>
      <c r="E109" s="24">
        <v>185</v>
      </c>
      <c r="F109" s="25">
        <v>319</v>
      </c>
      <c r="G109" s="26">
        <v>19.399999999999999</v>
      </c>
      <c r="H109" s="25">
        <v>264</v>
      </c>
      <c r="I109" s="26">
        <v>10.54</v>
      </c>
      <c r="J109" s="27">
        <f>MAX(0,(E109-176)*3.6*2)</f>
        <v>64.8</v>
      </c>
      <c r="K109" s="28">
        <f>MAX(0,(F109-295)*2.3*2)</f>
        <v>110.39999999999999</v>
      </c>
      <c r="L109" s="28">
        <f>MAX(0,(G109-13.3)*6.8)</f>
        <v>41.479999999999983</v>
      </c>
      <c r="M109" s="28">
        <f>MAX(0,(H109-226)*1.6)</f>
        <v>60.800000000000004</v>
      </c>
      <c r="N109" s="28">
        <f>MAX(0,(11.4-I109)*54.7)</f>
        <v>47.042000000000066</v>
      </c>
      <c r="O109" s="29">
        <f>SUM(J109:N109)</f>
        <v>324.52200000000005</v>
      </c>
      <c r="P109" s="27" t="str">
        <f>IF(J109&gt;=2*75,"A",IF(J109&gt;=2*60,"B",IF(J109&gt;=2*50,"C","D")))</f>
        <v>D</v>
      </c>
      <c r="Q109" s="28" t="str">
        <f>IF(K109&gt;=2*75,"A",IF(K109&gt;=2*60,"B",IF(K109&gt;=2*50,"C","D")))</f>
        <v>C</v>
      </c>
      <c r="R109" s="28" t="str">
        <f>IF(L109&gt;=75,"A",IF(L109&gt;=60,"B",IF(L109&gt;=50,"C","D")))</f>
        <v>D</v>
      </c>
      <c r="S109" s="28" t="str">
        <f>IF(M109&gt;=75,"A",IF(M109&gt;=60,"B",IF(M109&gt;=50,"C","D")))</f>
        <v>B</v>
      </c>
      <c r="T109" s="28" t="str">
        <f>IF(N109&gt;=75,"A",IF(N109&gt;=60,"B",IF(N109&gt;=50,"C","D")))</f>
        <v>D</v>
      </c>
      <c r="U109" s="30" t="str">
        <f>IF(O109&gt;=7*75,"A",IF(O109&gt;=7*60,"B",IF(O109&gt;=7*50,"C","D")))</f>
        <v>D</v>
      </c>
    </row>
    <row r="110" spans="1:21" s="19" customFormat="1">
      <c r="A110" s="20">
        <v>108</v>
      </c>
      <c r="B110" s="21" t="s">
        <v>99</v>
      </c>
      <c r="C110" s="22">
        <v>35620</v>
      </c>
      <c r="D110" s="23" t="s">
        <v>139</v>
      </c>
      <c r="E110" s="24">
        <v>192</v>
      </c>
      <c r="F110" s="25">
        <v>324</v>
      </c>
      <c r="G110" s="26">
        <v>16.899999999999999</v>
      </c>
      <c r="H110" s="25">
        <v>245</v>
      </c>
      <c r="I110" s="26">
        <v>11.2</v>
      </c>
      <c r="J110" s="27">
        <f>MAX(0,(E110-176)*3.6*2)</f>
        <v>115.2</v>
      </c>
      <c r="K110" s="28">
        <f>MAX(0,(F110-295)*2.3*2)</f>
        <v>133.39999999999998</v>
      </c>
      <c r="L110" s="28">
        <f>MAX(0,(G110-13.3)*6.8)</f>
        <v>24.479999999999986</v>
      </c>
      <c r="M110" s="28">
        <f>MAX(0,(H110-226)*1.6)</f>
        <v>30.400000000000002</v>
      </c>
      <c r="N110" s="28">
        <f>MAX(0,(11.4-I110)*54.7)</f>
        <v>10.940000000000058</v>
      </c>
      <c r="O110" s="29">
        <f>SUM(J110:N110)</f>
        <v>314.41999999999996</v>
      </c>
      <c r="P110" s="27" t="str">
        <f>IF(J110&gt;=2*75,"A",IF(J110&gt;=2*60,"B",IF(J110&gt;=2*50,"C","D")))</f>
        <v>C</v>
      </c>
      <c r="Q110" s="28" t="str">
        <f>IF(K110&gt;=2*75,"A",IF(K110&gt;=2*60,"B",IF(K110&gt;=2*50,"C","D")))</f>
        <v>B</v>
      </c>
      <c r="R110" s="28" t="str">
        <f>IF(L110&gt;=75,"A",IF(L110&gt;=60,"B",IF(L110&gt;=50,"C","D")))</f>
        <v>D</v>
      </c>
      <c r="S110" s="28" t="str">
        <f>IF(M110&gt;=75,"A",IF(M110&gt;=60,"B",IF(M110&gt;=50,"C","D")))</f>
        <v>D</v>
      </c>
      <c r="T110" s="28" t="str">
        <f>IF(N110&gt;=75,"A",IF(N110&gt;=60,"B",IF(N110&gt;=50,"C","D")))</f>
        <v>D</v>
      </c>
      <c r="U110" s="30" t="str">
        <f>IF(O110&gt;=7*75,"A",IF(O110&gt;=7*60,"B",IF(O110&gt;=7*50,"C","D")))</f>
        <v>D</v>
      </c>
    </row>
    <row r="111" spans="1:21" s="19" customFormat="1">
      <c r="A111" s="20">
        <v>109</v>
      </c>
      <c r="B111" s="21" t="s">
        <v>68</v>
      </c>
      <c r="C111" s="22">
        <v>35861</v>
      </c>
      <c r="D111" s="23" t="s">
        <v>133</v>
      </c>
      <c r="E111" s="24">
        <v>186</v>
      </c>
      <c r="F111" s="25">
        <v>328</v>
      </c>
      <c r="G111" s="26"/>
      <c r="H111" s="25">
        <v>268</v>
      </c>
      <c r="I111" s="26">
        <v>11.11</v>
      </c>
      <c r="J111" s="27">
        <f>MAX(0,(E111-176)*3.6*2)</f>
        <v>72</v>
      </c>
      <c r="K111" s="28">
        <f>MAX(0,(F111-295)*2.3*2)</f>
        <v>151.79999999999998</v>
      </c>
      <c r="L111" s="28">
        <f>MAX(0,(G111-13.3)*6.8)</f>
        <v>0</v>
      </c>
      <c r="M111" s="28">
        <f>MAX(0,(H111-226)*1.6)</f>
        <v>67.2</v>
      </c>
      <c r="N111" s="28">
        <f>MAX(0,(11.4-I111)*54.7)</f>
        <v>15.863000000000051</v>
      </c>
      <c r="O111" s="29">
        <f>SUM(J111:N111)</f>
        <v>306.86300000000006</v>
      </c>
      <c r="P111" s="27" t="str">
        <f>IF(J111&gt;=2*75,"A",IF(J111&gt;=2*60,"B",IF(J111&gt;=2*50,"C","D")))</f>
        <v>D</v>
      </c>
      <c r="Q111" s="28" t="str">
        <f>IF(K111&gt;=2*75,"A",IF(K111&gt;=2*60,"B",IF(K111&gt;=2*50,"C","D")))</f>
        <v>A</v>
      </c>
      <c r="R111" s="28" t="str">
        <f>IF(L111&gt;=75,"A",IF(L111&gt;=60,"B",IF(L111&gt;=50,"C","D")))</f>
        <v>D</v>
      </c>
      <c r="S111" s="28" t="str">
        <f>IF(M111&gt;=75,"A",IF(M111&gt;=60,"B",IF(M111&gt;=50,"C","D")))</f>
        <v>B</v>
      </c>
      <c r="T111" s="28" t="str">
        <f>IF(N111&gt;=75,"A",IF(N111&gt;=60,"B",IF(N111&gt;=50,"C","D")))</f>
        <v>D</v>
      </c>
      <c r="U111" s="30" t="str">
        <f>IF(O111&gt;=7*75,"A",IF(O111&gt;=7*60,"B",IF(O111&gt;=7*50,"C","D")))</f>
        <v>D</v>
      </c>
    </row>
    <row r="112" spans="1:21" s="19" customFormat="1">
      <c r="A112" s="20">
        <v>110</v>
      </c>
      <c r="B112" s="21" t="s">
        <v>100</v>
      </c>
      <c r="C112" s="22">
        <v>35271</v>
      </c>
      <c r="D112" s="23" t="s">
        <v>139</v>
      </c>
      <c r="E112" s="24">
        <v>184</v>
      </c>
      <c r="F112" s="25">
        <v>310</v>
      </c>
      <c r="G112" s="26">
        <v>19</v>
      </c>
      <c r="H112" s="25">
        <v>259</v>
      </c>
      <c r="I112" s="26">
        <v>9.9</v>
      </c>
      <c r="J112" s="27">
        <f>MAX(0,(E112-176)*3.6*2)</f>
        <v>57.6</v>
      </c>
      <c r="K112" s="28">
        <f>MAX(0,(F112-295)*2.3*2)</f>
        <v>69</v>
      </c>
      <c r="L112" s="28">
        <f>MAX(0,(G112-13.3)*6.8)</f>
        <v>38.759999999999991</v>
      </c>
      <c r="M112" s="28">
        <f>MAX(0,(H112-226)*1.6)</f>
        <v>52.800000000000004</v>
      </c>
      <c r="N112" s="28">
        <f>MAX(0,(11.4-I112)*54.7)</f>
        <v>82.050000000000011</v>
      </c>
      <c r="O112" s="29">
        <f>SUM(J112:N112)</f>
        <v>300.21000000000004</v>
      </c>
      <c r="P112" s="27" t="str">
        <f>IF(J112&gt;=2*75,"A",IF(J112&gt;=2*60,"B",IF(J112&gt;=2*50,"C","D")))</f>
        <v>D</v>
      </c>
      <c r="Q112" s="28" t="str">
        <f>IF(K112&gt;=2*75,"A",IF(K112&gt;=2*60,"B",IF(K112&gt;=2*50,"C","D")))</f>
        <v>D</v>
      </c>
      <c r="R112" s="28" t="str">
        <f>IF(L112&gt;=75,"A",IF(L112&gt;=60,"B",IF(L112&gt;=50,"C","D")))</f>
        <v>D</v>
      </c>
      <c r="S112" s="28" t="str">
        <f>IF(M112&gt;=75,"A",IF(M112&gt;=60,"B",IF(M112&gt;=50,"C","D")))</f>
        <v>C</v>
      </c>
      <c r="T112" s="28" t="str">
        <f>IF(N112&gt;=75,"A",IF(N112&gt;=60,"B",IF(N112&gt;=50,"C","D")))</f>
        <v>A</v>
      </c>
      <c r="U112" s="30" t="str">
        <f>IF(O112&gt;=7*75,"A",IF(O112&gt;=7*60,"B",IF(O112&gt;=7*50,"C","D")))</f>
        <v>D</v>
      </c>
    </row>
    <row r="113" spans="1:21" s="19" customFormat="1">
      <c r="A113" s="20">
        <v>111</v>
      </c>
      <c r="B113" s="21" t="s">
        <v>116</v>
      </c>
      <c r="C113" s="22">
        <v>36453</v>
      </c>
      <c r="D113" s="23" t="s">
        <v>138</v>
      </c>
      <c r="E113" s="24">
        <v>182</v>
      </c>
      <c r="F113" s="25">
        <v>322</v>
      </c>
      <c r="G113" s="26">
        <v>19.100000000000001</v>
      </c>
      <c r="H113" s="25">
        <v>255</v>
      </c>
      <c r="I113" s="26">
        <v>10.66</v>
      </c>
      <c r="J113" s="27">
        <f>MAX(0,(E113-176)*3.6*2)</f>
        <v>43.2</v>
      </c>
      <c r="K113" s="28">
        <f>MAX(0,(F113-295)*2.3*2)</f>
        <v>124.19999999999999</v>
      </c>
      <c r="L113" s="28">
        <f>MAX(0,(G113-13.3)*6.8)</f>
        <v>39.440000000000005</v>
      </c>
      <c r="M113" s="28">
        <f>MAX(0,(H113-226)*1.6)</f>
        <v>46.400000000000006</v>
      </c>
      <c r="N113" s="28">
        <f>MAX(0,(11.4-I113)*54.7)</f>
        <v>40.478000000000016</v>
      </c>
      <c r="O113" s="29">
        <f>SUM(J113:N113)</f>
        <v>293.71800000000002</v>
      </c>
      <c r="P113" s="27" t="str">
        <f>IF(J113&gt;=2*75,"A",IF(J113&gt;=2*60,"B",IF(J113&gt;=2*50,"C","D")))</f>
        <v>D</v>
      </c>
      <c r="Q113" s="28" t="str">
        <f>IF(K113&gt;=2*75,"A",IF(K113&gt;=2*60,"B",IF(K113&gt;=2*50,"C","D")))</f>
        <v>B</v>
      </c>
      <c r="R113" s="28" t="str">
        <f>IF(L113&gt;=75,"A",IF(L113&gt;=60,"B",IF(L113&gt;=50,"C","D")))</f>
        <v>D</v>
      </c>
      <c r="S113" s="28" t="str">
        <f>IF(M113&gt;=75,"A",IF(M113&gt;=60,"B",IF(M113&gt;=50,"C","D")))</f>
        <v>D</v>
      </c>
      <c r="T113" s="28" t="str">
        <f>IF(N113&gt;=75,"A",IF(N113&gt;=60,"B",IF(N113&gt;=50,"C","D")))</f>
        <v>D</v>
      </c>
      <c r="U113" s="30" t="str">
        <f>IF(O113&gt;=7*75,"A",IF(O113&gt;=7*60,"B",IF(O113&gt;=7*50,"C","D")))</f>
        <v>D</v>
      </c>
    </row>
    <row r="114" spans="1:21" s="19" customFormat="1">
      <c r="A114" s="20">
        <v>112</v>
      </c>
      <c r="B114" s="21" t="s">
        <v>72</v>
      </c>
      <c r="C114" s="22">
        <v>36363</v>
      </c>
      <c r="D114" s="23" t="s">
        <v>56</v>
      </c>
      <c r="E114" s="24">
        <v>185</v>
      </c>
      <c r="F114" s="25">
        <v>313</v>
      </c>
      <c r="G114" s="26">
        <v>17.100000000000001</v>
      </c>
      <c r="H114" s="25">
        <v>256</v>
      </c>
      <c r="I114" s="26">
        <v>10.09</v>
      </c>
      <c r="J114" s="27">
        <f>MAX(0,(E114-176)*3.6*2)</f>
        <v>64.8</v>
      </c>
      <c r="K114" s="28">
        <f>MAX(0,(F114-295)*2.3*2)</f>
        <v>82.8</v>
      </c>
      <c r="L114" s="28">
        <f>MAX(0,(G114-13.3)*6.8)</f>
        <v>25.840000000000003</v>
      </c>
      <c r="M114" s="28">
        <f>MAX(0,(H114-226)*1.6)</f>
        <v>48</v>
      </c>
      <c r="N114" s="28">
        <f>MAX(0,(11.4-I114)*54.7)</f>
        <v>71.657000000000025</v>
      </c>
      <c r="O114" s="29">
        <f>SUM(J114:N114)</f>
        <v>293.09700000000004</v>
      </c>
      <c r="P114" s="27" t="str">
        <f>IF(J114&gt;=2*75,"A",IF(J114&gt;=2*60,"B",IF(J114&gt;=2*50,"C","D")))</f>
        <v>D</v>
      </c>
      <c r="Q114" s="28" t="str">
        <f>IF(K114&gt;=2*75,"A",IF(K114&gt;=2*60,"B",IF(K114&gt;=2*50,"C","D")))</f>
        <v>D</v>
      </c>
      <c r="R114" s="28" t="str">
        <f>IF(L114&gt;=75,"A",IF(L114&gt;=60,"B",IF(L114&gt;=50,"C","D")))</f>
        <v>D</v>
      </c>
      <c r="S114" s="28" t="str">
        <f>IF(M114&gt;=75,"A",IF(M114&gt;=60,"B",IF(M114&gt;=50,"C","D")))</f>
        <v>D</v>
      </c>
      <c r="T114" s="28" t="str">
        <f>IF(N114&gt;=75,"A",IF(N114&gt;=60,"B",IF(N114&gt;=50,"C","D")))</f>
        <v>B</v>
      </c>
      <c r="U114" s="30" t="str">
        <f>IF(O114&gt;=7*75,"A",IF(O114&gt;=7*60,"B",IF(O114&gt;=7*50,"C","D")))</f>
        <v>D</v>
      </c>
    </row>
    <row r="115" spans="1:21" s="19" customFormat="1">
      <c r="A115" s="20">
        <v>113</v>
      </c>
      <c r="B115" s="21" t="s">
        <v>97</v>
      </c>
      <c r="C115" s="22">
        <v>35089</v>
      </c>
      <c r="D115" s="23" t="s">
        <v>139</v>
      </c>
      <c r="E115" s="24">
        <v>183</v>
      </c>
      <c r="F115" s="25">
        <v>320</v>
      </c>
      <c r="G115" s="26">
        <v>16.2</v>
      </c>
      <c r="H115" s="25">
        <v>260</v>
      </c>
      <c r="I115" s="26">
        <v>10.5</v>
      </c>
      <c r="J115" s="27">
        <f>MAX(0,(E115-176)*3.6*2)</f>
        <v>50.4</v>
      </c>
      <c r="K115" s="28">
        <f>MAX(0,(F115-295)*2.3*2)</f>
        <v>114.99999999999999</v>
      </c>
      <c r="L115" s="28">
        <f>MAX(0,(G115-13.3)*6.8)</f>
        <v>19.719999999999988</v>
      </c>
      <c r="M115" s="28">
        <f>MAX(0,(H115-226)*1.6)</f>
        <v>54.400000000000006</v>
      </c>
      <c r="N115" s="28">
        <f>MAX(0,(11.4-I115)*54.7)</f>
        <v>49.230000000000025</v>
      </c>
      <c r="O115" s="29">
        <f>SUM(J115:N115)</f>
        <v>288.75</v>
      </c>
      <c r="P115" s="27" t="str">
        <f>IF(J115&gt;=2*75,"A",IF(J115&gt;=2*60,"B",IF(J115&gt;=2*50,"C","D")))</f>
        <v>D</v>
      </c>
      <c r="Q115" s="28" t="str">
        <f>IF(K115&gt;=2*75,"A",IF(K115&gt;=2*60,"B",IF(K115&gt;=2*50,"C","D")))</f>
        <v>C</v>
      </c>
      <c r="R115" s="28" t="str">
        <f>IF(L115&gt;=75,"A",IF(L115&gt;=60,"B",IF(L115&gt;=50,"C","D")))</f>
        <v>D</v>
      </c>
      <c r="S115" s="28" t="str">
        <f>IF(M115&gt;=75,"A",IF(M115&gt;=60,"B",IF(M115&gt;=50,"C","D")))</f>
        <v>C</v>
      </c>
      <c r="T115" s="28" t="str">
        <f>IF(N115&gt;=75,"A",IF(N115&gt;=60,"B",IF(N115&gt;=50,"C","D")))</f>
        <v>D</v>
      </c>
      <c r="U115" s="30" t="str">
        <f>IF(O115&gt;=7*75,"A",IF(O115&gt;=7*60,"B",IF(O115&gt;=7*50,"C","D")))</f>
        <v>D</v>
      </c>
    </row>
    <row r="116" spans="1:21" s="19" customFormat="1">
      <c r="A116" s="20">
        <v>114</v>
      </c>
      <c r="B116" s="21" t="s">
        <v>109</v>
      </c>
      <c r="C116" s="22">
        <v>35891</v>
      </c>
      <c r="D116" s="23" t="s">
        <v>137</v>
      </c>
      <c r="E116" s="24">
        <v>184</v>
      </c>
      <c r="F116" s="25">
        <v>310</v>
      </c>
      <c r="G116" s="26">
        <v>16.7</v>
      </c>
      <c r="H116" s="25">
        <v>270</v>
      </c>
      <c r="I116" s="26">
        <v>10.17</v>
      </c>
      <c r="J116" s="27">
        <f>MAX(0,(E116-176)*3.6*2)</f>
        <v>57.6</v>
      </c>
      <c r="K116" s="28">
        <f>MAX(0,(F116-295)*2.3*2)</f>
        <v>69</v>
      </c>
      <c r="L116" s="28">
        <f>MAX(0,(G116-13.3)*6.8)</f>
        <v>23.11999999999999</v>
      </c>
      <c r="M116" s="28">
        <f>MAX(0,(H116-226)*1.6)</f>
        <v>70.400000000000006</v>
      </c>
      <c r="N116" s="28">
        <f>MAX(0,(11.4-I116)*54.7)</f>
        <v>67.28100000000002</v>
      </c>
      <c r="O116" s="29">
        <f>SUM(J116:N116)</f>
        <v>287.40100000000001</v>
      </c>
      <c r="P116" s="27" t="str">
        <f>IF(J116&gt;=2*75,"A",IF(J116&gt;=2*60,"B",IF(J116&gt;=2*50,"C","D")))</f>
        <v>D</v>
      </c>
      <c r="Q116" s="28" t="str">
        <f>IF(K116&gt;=2*75,"A",IF(K116&gt;=2*60,"B",IF(K116&gt;=2*50,"C","D")))</f>
        <v>D</v>
      </c>
      <c r="R116" s="28" t="str">
        <f>IF(L116&gt;=75,"A",IF(L116&gt;=60,"B",IF(L116&gt;=50,"C","D")))</f>
        <v>D</v>
      </c>
      <c r="S116" s="28" t="str">
        <f>IF(M116&gt;=75,"A",IF(M116&gt;=60,"B",IF(M116&gt;=50,"C","D")))</f>
        <v>B</v>
      </c>
      <c r="T116" s="28" t="str">
        <f>IF(N116&gt;=75,"A",IF(N116&gt;=60,"B",IF(N116&gt;=50,"C","D")))</f>
        <v>B</v>
      </c>
      <c r="U116" s="30" t="str">
        <f>IF(O116&gt;=7*75,"A",IF(O116&gt;=7*60,"B",IF(O116&gt;=7*50,"C","D")))</f>
        <v>D</v>
      </c>
    </row>
    <row r="117" spans="1:21" s="19" customFormat="1">
      <c r="A117" s="20">
        <v>115</v>
      </c>
      <c r="B117" s="21" t="s">
        <v>104</v>
      </c>
      <c r="C117" s="22">
        <v>36087</v>
      </c>
      <c r="D117" s="23" t="s">
        <v>136</v>
      </c>
      <c r="E117" s="24">
        <v>187</v>
      </c>
      <c r="F117" s="25">
        <v>316</v>
      </c>
      <c r="G117" s="26">
        <v>17.600000000000001</v>
      </c>
      <c r="H117" s="25">
        <v>254</v>
      </c>
      <c r="I117" s="26">
        <v>10.84</v>
      </c>
      <c r="J117" s="27">
        <f>MAX(0,(E117-176)*3.6*2)</f>
        <v>79.2</v>
      </c>
      <c r="K117" s="28">
        <f>MAX(0,(F117-295)*2.3*2)</f>
        <v>96.6</v>
      </c>
      <c r="L117" s="28">
        <f>MAX(0,(G117-13.3)*6.8)</f>
        <v>29.240000000000006</v>
      </c>
      <c r="M117" s="28">
        <f>MAX(0,(H117-226)*1.6)</f>
        <v>44.800000000000004</v>
      </c>
      <c r="N117" s="28">
        <f>MAX(0,(11.4-I117)*54.7)</f>
        <v>30.63200000000003</v>
      </c>
      <c r="O117" s="29">
        <f>SUM(J117:N117)</f>
        <v>280.47200000000004</v>
      </c>
      <c r="P117" s="27" t="str">
        <f>IF(J117&gt;=2*75,"A",IF(J117&gt;=2*60,"B",IF(J117&gt;=2*50,"C","D")))</f>
        <v>D</v>
      </c>
      <c r="Q117" s="28" t="str">
        <f>IF(K117&gt;=2*75,"A",IF(K117&gt;=2*60,"B",IF(K117&gt;=2*50,"C","D")))</f>
        <v>D</v>
      </c>
      <c r="R117" s="28" t="str">
        <f>IF(L117&gt;=75,"A",IF(L117&gt;=60,"B",IF(L117&gt;=50,"C","D")))</f>
        <v>D</v>
      </c>
      <c r="S117" s="28" t="str">
        <f>IF(M117&gt;=75,"A",IF(M117&gt;=60,"B",IF(M117&gt;=50,"C","D")))</f>
        <v>D</v>
      </c>
      <c r="T117" s="28" t="str">
        <f>IF(N117&gt;=75,"A",IF(N117&gt;=60,"B",IF(N117&gt;=50,"C","D")))</f>
        <v>D</v>
      </c>
      <c r="U117" s="30" t="str">
        <f>IF(O117&gt;=7*75,"A",IF(O117&gt;=7*60,"B",IF(O117&gt;=7*50,"C","D")))</f>
        <v>D</v>
      </c>
    </row>
    <row r="118" spans="1:21" s="19" customFormat="1">
      <c r="A118" s="20">
        <v>116</v>
      </c>
      <c r="B118" s="21" t="s">
        <v>121</v>
      </c>
      <c r="C118" s="22">
        <v>36239</v>
      </c>
      <c r="D118" s="23" t="s">
        <v>138</v>
      </c>
      <c r="E118" s="24">
        <v>192</v>
      </c>
      <c r="F118" s="25">
        <v>318</v>
      </c>
      <c r="G118" s="26">
        <v>17.100000000000001</v>
      </c>
      <c r="H118" s="25">
        <v>220</v>
      </c>
      <c r="I118" s="26">
        <v>10.91</v>
      </c>
      <c r="J118" s="27">
        <f>MAX(0,(E118-176)*3.6*2)</f>
        <v>115.2</v>
      </c>
      <c r="K118" s="28">
        <f>MAX(0,(F118-295)*2.3*2)</f>
        <v>105.8</v>
      </c>
      <c r="L118" s="28">
        <f>MAX(0,(G118-13.3)*6.8)</f>
        <v>25.840000000000003</v>
      </c>
      <c r="M118" s="28">
        <f>MAX(0,(H118-226)*1.6)</f>
        <v>0</v>
      </c>
      <c r="N118" s="28">
        <f>MAX(0,(11.4-I118)*54.7)</f>
        <v>26.803000000000011</v>
      </c>
      <c r="O118" s="29">
        <f>SUM(J118:N118)</f>
        <v>273.64300000000003</v>
      </c>
      <c r="P118" s="27" t="str">
        <f>IF(J118&gt;=2*75,"A",IF(J118&gt;=2*60,"B",IF(J118&gt;=2*50,"C","D")))</f>
        <v>C</v>
      </c>
      <c r="Q118" s="28" t="str">
        <f>IF(K118&gt;=2*75,"A",IF(K118&gt;=2*60,"B",IF(K118&gt;=2*50,"C","D")))</f>
        <v>C</v>
      </c>
      <c r="R118" s="28" t="str">
        <f>IF(L118&gt;=75,"A",IF(L118&gt;=60,"B",IF(L118&gt;=50,"C","D")))</f>
        <v>D</v>
      </c>
      <c r="S118" s="28" t="str">
        <f>IF(M118&gt;=75,"A",IF(M118&gt;=60,"B",IF(M118&gt;=50,"C","D")))</f>
        <v>D</v>
      </c>
      <c r="T118" s="28" t="str">
        <f>IF(N118&gt;=75,"A",IF(N118&gt;=60,"B",IF(N118&gt;=50,"C","D")))</f>
        <v>D</v>
      </c>
      <c r="U118" s="30" t="str">
        <f>IF(O118&gt;=7*75,"A",IF(O118&gt;=7*60,"B",IF(O118&gt;=7*50,"C","D")))</f>
        <v>D</v>
      </c>
    </row>
    <row r="119" spans="1:21" s="19" customFormat="1">
      <c r="A119" s="20">
        <v>117</v>
      </c>
      <c r="B119" s="21" t="s">
        <v>93</v>
      </c>
      <c r="C119" s="22">
        <v>35791</v>
      </c>
      <c r="D119" s="23" t="s">
        <v>130</v>
      </c>
      <c r="E119" s="24">
        <v>191</v>
      </c>
      <c r="F119" s="25">
        <v>316</v>
      </c>
      <c r="G119" s="26">
        <v>20.8</v>
      </c>
      <c r="H119" s="25">
        <v>232</v>
      </c>
      <c r="I119" s="26">
        <v>11.25</v>
      </c>
      <c r="J119" s="27">
        <f>MAX(0,(E119-176)*3.6*2)</f>
        <v>108</v>
      </c>
      <c r="K119" s="28">
        <f>MAX(0,(F119-295)*2.3*2)</f>
        <v>96.6</v>
      </c>
      <c r="L119" s="28">
        <f>MAX(0,(G119-13.3)*6.8)</f>
        <v>51</v>
      </c>
      <c r="M119" s="28">
        <f>MAX(0,(H119-226)*1.6)</f>
        <v>9.6000000000000014</v>
      </c>
      <c r="N119" s="28">
        <f>MAX(0,(11.4-I119)*54.7)</f>
        <v>8.2050000000000196</v>
      </c>
      <c r="O119" s="29">
        <f>SUM(J119:N119)</f>
        <v>273.40500000000003</v>
      </c>
      <c r="P119" s="27" t="str">
        <f>IF(J119&gt;=2*75,"A",IF(J119&gt;=2*60,"B",IF(J119&gt;=2*50,"C","D")))</f>
        <v>C</v>
      </c>
      <c r="Q119" s="28" t="str">
        <f>IF(K119&gt;=2*75,"A",IF(K119&gt;=2*60,"B",IF(K119&gt;=2*50,"C","D")))</f>
        <v>D</v>
      </c>
      <c r="R119" s="28" t="str">
        <f>IF(L119&gt;=75,"A",IF(L119&gt;=60,"B",IF(L119&gt;=50,"C","D")))</f>
        <v>C</v>
      </c>
      <c r="S119" s="28" t="str">
        <f>IF(M119&gt;=75,"A",IF(M119&gt;=60,"B",IF(M119&gt;=50,"C","D")))</f>
        <v>D</v>
      </c>
      <c r="T119" s="28" t="str">
        <f>IF(N119&gt;=75,"A",IF(N119&gt;=60,"B",IF(N119&gt;=50,"C","D")))</f>
        <v>D</v>
      </c>
      <c r="U119" s="30" t="str">
        <f>IF(O119&gt;=7*75,"A",IF(O119&gt;=7*60,"B",IF(O119&gt;=7*50,"C","D")))</f>
        <v>D</v>
      </c>
    </row>
    <row r="120" spans="1:21" s="19" customFormat="1">
      <c r="A120" s="20">
        <v>118</v>
      </c>
      <c r="B120" s="21" t="s">
        <v>105</v>
      </c>
      <c r="C120" s="22">
        <v>35612</v>
      </c>
      <c r="D120" s="23" t="s">
        <v>136</v>
      </c>
      <c r="E120" s="24">
        <v>191</v>
      </c>
      <c r="F120" s="25">
        <v>310</v>
      </c>
      <c r="G120" s="26">
        <v>20.100000000000001</v>
      </c>
      <c r="H120" s="25">
        <v>243</v>
      </c>
      <c r="I120" s="26">
        <v>11.13</v>
      </c>
      <c r="J120" s="27">
        <f>MAX(0,(E120-176)*3.6*2)</f>
        <v>108</v>
      </c>
      <c r="K120" s="28">
        <f>MAX(0,(F120-295)*2.3*2)</f>
        <v>69</v>
      </c>
      <c r="L120" s="28">
        <f>MAX(0,(G120-13.3)*6.8)</f>
        <v>46.24</v>
      </c>
      <c r="M120" s="28">
        <f>MAX(0,(H120-226)*1.6)</f>
        <v>27.200000000000003</v>
      </c>
      <c r="N120" s="28">
        <f>MAX(0,(11.4-I120)*54.7)</f>
        <v>14.768999999999977</v>
      </c>
      <c r="O120" s="29">
        <f>SUM(J120:N120)</f>
        <v>265.20899999999995</v>
      </c>
      <c r="P120" s="27" t="str">
        <f>IF(J120&gt;=2*75,"A",IF(J120&gt;=2*60,"B",IF(J120&gt;=2*50,"C","D")))</f>
        <v>C</v>
      </c>
      <c r="Q120" s="28" t="str">
        <f>IF(K120&gt;=2*75,"A",IF(K120&gt;=2*60,"B",IF(K120&gt;=2*50,"C","D")))</f>
        <v>D</v>
      </c>
      <c r="R120" s="28" t="str">
        <f>IF(L120&gt;=75,"A",IF(L120&gt;=60,"B",IF(L120&gt;=50,"C","D")))</f>
        <v>D</v>
      </c>
      <c r="S120" s="28" t="str">
        <f>IF(M120&gt;=75,"A",IF(M120&gt;=60,"B",IF(M120&gt;=50,"C","D")))</f>
        <v>D</v>
      </c>
      <c r="T120" s="28" t="str">
        <f>IF(N120&gt;=75,"A",IF(N120&gt;=60,"B",IF(N120&gt;=50,"C","D")))</f>
        <v>D</v>
      </c>
      <c r="U120" s="30" t="str">
        <f>IF(O120&gt;=7*75,"A",IF(O120&gt;=7*60,"B",IF(O120&gt;=7*50,"C","D")))</f>
        <v>D</v>
      </c>
    </row>
    <row r="121" spans="1:21" s="19" customFormat="1">
      <c r="A121" s="20">
        <v>119</v>
      </c>
      <c r="B121" s="21" t="s">
        <v>85</v>
      </c>
      <c r="C121" s="22">
        <v>35941</v>
      </c>
      <c r="D121" s="23" t="s">
        <v>130</v>
      </c>
      <c r="E121" s="24">
        <v>183</v>
      </c>
      <c r="F121" s="25">
        <v>313</v>
      </c>
      <c r="G121" s="26">
        <v>21.4</v>
      </c>
      <c r="H121" s="25">
        <v>255</v>
      </c>
      <c r="I121" s="26">
        <v>10.86</v>
      </c>
      <c r="J121" s="27">
        <f>MAX(0,(E121-176)*3.6*2)</f>
        <v>50.4</v>
      </c>
      <c r="K121" s="28">
        <f>MAX(0,(F121-295)*2.3*2)</f>
        <v>82.8</v>
      </c>
      <c r="L121" s="28">
        <f>MAX(0,(G121-13.3)*6.8)</f>
        <v>55.079999999999984</v>
      </c>
      <c r="M121" s="28">
        <f>MAX(0,(H121-226)*1.6)</f>
        <v>46.400000000000006</v>
      </c>
      <c r="N121" s="28">
        <f>MAX(0,(11.4-I121)*54.7)</f>
        <v>29.538000000000054</v>
      </c>
      <c r="O121" s="29">
        <f>SUM(J121:N121)</f>
        <v>264.21800000000002</v>
      </c>
      <c r="P121" s="27" t="str">
        <f>IF(J121&gt;=2*75,"A",IF(J121&gt;=2*60,"B",IF(J121&gt;=2*50,"C","D")))</f>
        <v>D</v>
      </c>
      <c r="Q121" s="28" t="str">
        <f>IF(K121&gt;=2*75,"A",IF(K121&gt;=2*60,"B",IF(K121&gt;=2*50,"C","D")))</f>
        <v>D</v>
      </c>
      <c r="R121" s="28" t="str">
        <f>IF(L121&gt;=75,"A",IF(L121&gt;=60,"B",IF(L121&gt;=50,"C","D")))</f>
        <v>C</v>
      </c>
      <c r="S121" s="28" t="str">
        <f>IF(M121&gt;=75,"A",IF(M121&gt;=60,"B",IF(M121&gt;=50,"C","D")))</f>
        <v>D</v>
      </c>
      <c r="T121" s="28" t="str">
        <f>IF(N121&gt;=75,"A",IF(N121&gt;=60,"B",IF(N121&gt;=50,"C","D")))</f>
        <v>D</v>
      </c>
      <c r="U121" s="30" t="str">
        <f>IF(O121&gt;=7*75,"A",IF(O121&gt;=7*60,"B",IF(O121&gt;=7*50,"C","D")))</f>
        <v>D</v>
      </c>
    </row>
    <row r="122" spans="1:21" s="19" customFormat="1">
      <c r="A122" s="20">
        <v>120</v>
      </c>
      <c r="B122" s="21" t="s">
        <v>59</v>
      </c>
      <c r="C122" s="22">
        <v>36347</v>
      </c>
      <c r="D122" s="23" t="s">
        <v>134</v>
      </c>
      <c r="E122" s="24">
        <v>185</v>
      </c>
      <c r="F122" s="25">
        <v>320</v>
      </c>
      <c r="G122" s="26">
        <v>13.9</v>
      </c>
      <c r="H122" s="25">
        <v>243</v>
      </c>
      <c r="I122" s="26">
        <v>10.45</v>
      </c>
      <c r="J122" s="27">
        <f>MAX(0,(E122-176)*3.6*2)</f>
        <v>64.8</v>
      </c>
      <c r="K122" s="28">
        <f>MAX(0,(F122-295)*2.3*2)</f>
        <v>114.99999999999999</v>
      </c>
      <c r="L122" s="28">
        <f>MAX(0,(G122-13.3)*6.8)</f>
        <v>4.0799999999999974</v>
      </c>
      <c r="M122" s="28">
        <f>MAX(0,(H122-226)*1.6)</f>
        <v>27.200000000000003</v>
      </c>
      <c r="N122" s="28">
        <f>MAX(0,(11.4-I122)*54.7)</f>
        <v>51.96500000000006</v>
      </c>
      <c r="O122" s="29">
        <f>SUM(J122:N122)</f>
        <v>263.04500000000007</v>
      </c>
      <c r="P122" s="27" t="str">
        <f>IF(J122&gt;=2*75,"A",IF(J122&gt;=2*60,"B",IF(J122&gt;=2*50,"C","D")))</f>
        <v>D</v>
      </c>
      <c r="Q122" s="28" t="str">
        <f>IF(K122&gt;=2*75,"A",IF(K122&gt;=2*60,"B",IF(K122&gt;=2*50,"C","D")))</f>
        <v>C</v>
      </c>
      <c r="R122" s="28" t="str">
        <f>IF(L122&gt;=75,"A",IF(L122&gt;=60,"B",IF(L122&gt;=50,"C","D")))</f>
        <v>D</v>
      </c>
      <c r="S122" s="28" t="str">
        <f>IF(M122&gt;=75,"A",IF(M122&gt;=60,"B",IF(M122&gt;=50,"C","D")))</f>
        <v>D</v>
      </c>
      <c r="T122" s="28" t="str">
        <f>IF(N122&gt;=75,"A",IF(N122&gt;=60,"B",IF(N122&gt;=50,"C","D")))</f>
        <v>C</v>
      </c>
      <c r="U122" s="30" t="str">
        <f>IF(O122&gt;=7*75,"A",IF(O122&gt;=7*60,"B",IF(O122&gt;=7*50,"C","D")))</f>
        <v>D</v>
      </c>
    </row>
    <row r="123" spans="1:21" s="19" customFormat="1">
      <c r="A123" s="20">
        <v>121</v>
      </c>
      <c r="B123" s="21" t="s">
        <v>124</v>
      </c>
      <c r="C123" s="22">
        <v>35807</v>
      </c>
      <c r="D123" s="23" t="s">
        <v>122</v>
      </c>
      <c r="E123" s="24">
        <v>183</v>
      </c>
      <c r="F123" s="25">
        <v>311</v>
      </c>
      <c r="G123" s="26">
        <v>16.100000000000001</v>
      </c>
      <c r="H123" s="25">
        <v>256</v>
      </c>
      <c r="I123" s="26">
        <v>10.1</v>
      </c>
      <c r="J123" s="27">
        <f t="shared" si="36"/>
        <v>50.4</v>
      </c>
      <c r="K123" s="28">
        <f t="shared" si="37"/>
        <v>73.599999999999994</v>
      </c>
      <c r="L123" s="28">
        <f t="shared" si="38"/>
        <v>19.040000000000003</v>
      </c>
      <c r="M123" s="28">
        <f t="shared" si="39"/>
        <v>48</v>
      </c>
      <c r="N123" s="28">
        <f t="shared" si="40"/>
        <v>71.110000000000042</v>
      </c>
      <c r="O123" s="29">
        <f t="shared" si="41"/>
        <v>262.15000000000003</v>
      </c>
      <c r="P123" s="27" t="str">
        <f t="shared" si="42"/>
        <v>D</v>
      </c>
      <c r="Q123" s="28" t="str">
        <f t="shared" si="43"/>
        <v>D</v>
      </c>
      <c r="R123" s="28" t="str">
        <f t="shared" si="44"/>
        <v>D</v>
      </c>
      <c r="S123" s="28" t="str">
        <f t="shared" si="45"/>
        <v>D</v>
      </c>
      <c r="T123" s="28" t="str">
        <f t="shared" si="46"/>
        <v>B</v>
      </c>
      <c r="U123" s="30" t="str">
        <f t="shared" si="47"/>
        <v>D</v>
      </c>
    </row>
    <row r="124" spans="1:21" s="19" customFormat="1">
      <c r="A124" s="20">
        <v>122</v>
      </c>
      <c r="B124" s="21" t="s">
        <v>92</v>
      </c>
      <c r="C124" s="22">
        <v>35396</v>
      </c>
      <c r="D124" s="23" t="s">
        <v>130</v>
      </c>
      <c r="E124" s="24">
        <v>185</v>
      </c>
      <c r="F124" s="25">
        <v>316</v>
      </c>
      <c r="G124" s="26">
        <v>17.8</v>
      </c>
      <c r="H124" s="25">
        <v>239</v>
      </c>
      <c r="I124" s="26">
        <v>10.52</v>
      </c>
      <c r="J124" s="27">
        <f t="shared" si="36"/>
        <v>64.8</v>
      </c>
      <c r="K124" s="28">
        <f t="shared" si="37"/>
        <v>96.6</v>
      </c>
      <c r="L124" s="28">
        <f t="shared" si="38"/>
        <v>30.599999999999998</v>
      </c>
      <c r="M124" s="28">
        <f t="shared" si="39"/>
        <v>20.8</v>
      </c>
      <c r="N124" s="28">
        <f t="shared" si="40"/>
        <v>48.136000000000045</v>
      </c>
      <c r="O124" s="29">
        <f t="shared" si="41"/>
        <v>260.93600000000004</v>
      </c>
      <c r="P124" s="27" t="str">
        <f t="shared" si="42"/>
        <v>D</v>
      </c>
      <c r="Q124" s="28" t="str">
        <f t="shared" si="43"/>
        <v>D</v>
      </c>
      <c r="R124" s="28" t="str">
        <f t="shared" si="44"/>
        <v>D</v>
      </c>
      <c r="S124" s="28" t="str">
        <f t="shared" si="45"/>
        <v>D</v>
      </c>
      <c r="T124" s="28" t="str">
        <f t="shared" si="46"/>
        <v>D</v>
      </c>
      <c r="U124" s="30" t="str">
        <f t="shared" si="47"/>
        <v>D</v>
      </c>
    </row>
    <row r="125" spans="1:21" s="19" customFormat="1">
      <c r="A125" s="20">
        <v>123</v>
      </c>
      <c r="B125" s="21" t="s">
        <v>73</v>
      </c>
      <c r="C125" s="22">
        <v>35386</v>
      </c>
      <c r="D125" s="23" t="s">
        <v>56</v>
      </c>
      <c r="E125" s="24">
        <v>175.5</v>
      </c>
      <c r="F125" s="25">
        <v>313</v>
      </c>
      <c r="G125" s="26">
        <v>15.1</v>
      </c>
      <c r="H125" s="25">
        <v>276</v>
      </c>
      <c r="I125" s="26">
        <v>9.98</v>
      </c>
      <c r="J125" s="27">
        <f t="shared" si="36"/>
        <v>0</v>
      </c>
      <c r="K125" s="28">
        <f t="shared" si="37"/>
        <v>82.8</v>
      </c>
      <c r="L125" s="28">
        <f t="shared" si="38"/>
        <v>12.239999999999993</v>
      </c>
      <c r="M125" s="28">
        <f t="shared" si="39"/>
        <v>80</v>
      </c>
      <c r="N125" s="28">
        <f t="shared" si="40"/>
        <v>77.674000000000007</v>
      </c>
      <c r="O125" s="29">
        <f t="shared" si="41"/>
        <v>252.714</v>
      </c>
      <c r="P125" s="27" t="str">
        <f t="shared" si="42"/>
        <v>D</v>
      </c>
      <c r="Q125" s="28" t="str">
        <f t="shared" si="43"/>
        <v>D</v>
      </c>
      <c r="R125" s="28" t="str">
        <f t="shared" si="44"/>
        <v>D</v>
      </c>
      <c r="S125" s="28" t="str">
        <f t="shared" si="45"/>
        <v>A</v>
      </c>
      <c r="T125" s="28" t="str">
        <f t="shared" si="46"/>
        <v>A</v>
      </c>
      <c r="U125" s="30" t="str">
        <f t="shared" si="47"/>
        <v>D</v>
      </c>
    </row>
    <row r="126" spans="1:21" s="19" customFormat="1">
      <c r="A126" s="20">
        <v>124</v>
      </c>
      <c r="B126" s="21" t="s">
        <v>79</v>
      </c>
      <c r="C126" s="22">
        <v>36046</v>
      </c>
      <c r="D126" s="23" t="s">
        <v>56</v>
      </c>
      <c r="E126" s="24">
        <v>186</v>
      </c>
      <c r="F126" s="25">
        <v>310</v>
      </c>
      <c r="G126" s="26">
        <v>16</v>
      </c>
      <c r="H126" s="25">
        <v>267</v>
      </c>
      <c r="I126" s="26">
        <v>11.02</v>
      </c>
      <c r="J126" s="27">
        <f t="shared" si="36"/>
        <v>72</v>
      </c>
      <c r="K126" s="28">
        <f t="shared" si="37"/>
        <v>69</v>
      </c>
      <c r="L126" s="28">
        <f t="shared" si="38"/>
        <v>18.359999999999996</v>
      </c>
      <c r="M126" s="28">
        <f t="shared" si="39"/>
        <v>65.600000000000009</v>
      </c>
      <c r="N126" s="28">
        <f t="shared" si="40"/>
        <v>20.786000000000044</v>
      </c>
      <c r="O126" s="29">
        <f t="shared" si="41"/>
        <v>245.74600000000004</v>
      </c>
      <c r="P126" s="27" t="str">
        <f t="shared" si="42"/>
        <v>D</v>
      </c>
      <c r="Q126" s="28" t="str">
        <f t="shared" si="43"/>
        <v>D</v>
      </c>
      <c r="R126" s="28" t="str">
        <f t="shared" si="44"/>
        <v>D</v>
      </c>
      <c r="S126" s="28" t="str">
        <f t="shared" si="45"/>
        <v>B</v>
      </c>
      <c r="T126" s="28" t="str">
        <f t="shared" si="46"/>
        <v>D</v>
      </c>
      <c r="U126" s="30" t="str">
        <f t="shared" si="47"/>
        <v>D</v>
      </c>
    </row>
    <row r="127" spans="1:21" s="19" customFormat="1">
      <c r="A127" s="20">
        <v>125</v>
      </c>
      <c r="B127" s="21" t="s">
        <v>126</v>
      </c>
      <c r="C127" s="22">
        <v>35680</v>
      </c>
      <c r="D127" s="23" t="s">
        <v>122</v>
      </c>
      <c r="E127" s="24">
        <v>186.5</v>
      </c>
      <c r="F127" s="25">
        <v>312</v>
      </c>
      <c r="G127" s="26">
        <v>17.5</v>
      </c>
      <c r="H127" s="25">
        <v>236</v>
      </c>
      <c r="I127" s="26">
        <v>10.99</v>
      </c>
      <c r="J127" s="27">
        <f t="shared" si="36"/>
        <v>75.600000000000009</v>
      </c>
      <c r="K127" s="28">
        <f t="shared" si="37"/>
        <v>78.199999999999989</v>
      </c>
      <c r="L127" s="28">
        <f t="shared" si="38"/>
        <v>28.559999999999995</v>
      </c>
      <c r="M127" s="28">
        <f t="shared" si="39"/>
        <v>16</v>
      </c>
      <c r="N127" s="28">
        <f t="shared" si="40"/>
        <v>22.42700000000001</v>
      </c>
      <c r="O127" s="29">
        <f t="shared" si="41"/>
        <v>220.78700000000003</v>
      </c>
      <c r="P127" s="27" t="str">
        <f t="shared" si="42"/>
        <v>D</v>
      </c>
      <c r="Q127" s="28" t="str">
        <f t="shared" si="43"/>
        <v>D</v>
      </c>
      <c r="R127" s="28" t="str">
        <f t="shared" si="44"/>
        <v>D</v>
      </c>
      <c r="S127" s="28" t="str">
        <f t="shared" si="45"/>
        <v>D</v>
      </c>
      <c r="T127" s="28" t="str">
        <f t="shared" si="46"/>
        <v>D</v>
      </c>
      <c r="U127" s="30" t="str">
        <f t="shared" si="47"/>
        <v>D</v>
      </c>
    </row>
    <row r="128" spans="1:21" s="19" customFormat="1">
      <c r="A128" s="20">
        <v>126</v>
      </c>
      <c r="B128" s="21" t="s">
        <v>123</v>
      </c>
      <c r="C128" s="22">
        <v>36866</v>
      </c>
      <c r="D128" s="23" t="s">
        <v>122</v>
      </c>
      <c r="E128" s="24">
        <v>188</v>
      </c>
      <c r="F128" s="25">
        <v>310</v>
      </c>
      <c r="G128" s="26">
        <v>15.1</v>
      </c>
      <c r="H128" s="25">
        <v>240</v>
      </c>
      <c r="I128" s="26">
        <v>10.93</v>
      </c>
      <c r="J128" s="27">
        <f t="shared" si="36"/>
        <v>86.4</v>
      </c>
      <c r="K128" s="28">
        <f t="shared" si="37"/>
        <v>69</v>
      </c>
      <c r="L128" s="28">
        <f t="shared" si="38"/>
        <v>12.239999999999993</v>
      </c>
      <c r="M128" s="28">
        <f t="shared" si="39"/>
        <v>22.400000000000002</v>
      </c>
      <c r="N128" s="28">
        <f t="shared" si="40"/>
        <v>25.709000000000035</v>
      </c>
      <c r="O128" s="29">
        <f t="shared" si="41"/>
        <v>215.74900000000002</v>
      </c>
      <c r="P128" s="27" t="str">
        <f t="shared" si="42"/>
        <v>D</v>
      </c>
      <c r="Q128" s="28" t="str">
        <f t="shared" si="43"/>
        <v>D</v>
      </c>
      <c r="R128" s="28" t="str">
        <f t="shared" si="44"/>
        <v>D</v>
      </c>
      <c r="S128" s="28" t="str">
        <f t="shared" si="45"/>
        <v>D</v>
      </c>
      <c r="T128" s="28" t="str">
        <f t="shared" si="46"/>
        <v>D</v>
      </c>
      <c r="U128" s="30" t="str">
        <f t="shared" si="47"/>
        <v>D</v>
      </c>
    </row>
    <row r="129" spans="1:21" s="19" customFormat="1">
      <c r="A129" s="20">
        <v>127</v>
      </c>
      <c r="B129" s="21" t="s">
        <v>107</v>
      </c>
      <c r="C129" s="22">
        <v>35816</v>
      </c>
      <c r="D129" s="23" t="s">
        <v>137</v>
      </c>
      <c r="E129" s="24">
        <v>177</v>
      </c>
      <c r="F129" s="25">
        <v>308</v>
      </c>
      <c r="G129" s="26">
        <v>20</v>
      </c>
      <c r="H129" s="25">
        <v>264</v>
      </c>
      <c r="I129" s="26">
        <v>10.76</v>
      </c>
      <c r="J129" s="27">
        <f t="shared" si="36"/>
        <v>7.2</v>
      </c>
      <c r="K129" s="28">
        <f t="shared" si="37"/>
        <v>59.8</v>
      </c>
      <c r="L129" s="28">
        <f t="shared" si="38"/>
        <v>45.559999999999995</v>
      </c>
      <c r="M129" s="28">
        <f t="shared" si="39"/>
        <v>60.800000000000004</v>
      </c>
      <c r="N129" s="28">
        <f t="shared" si="40"/>
        <v>35.008000000000031</v>
      </c>
      <c r="O129" s="29">
        <f t="shared" si="41"/>
        <v>208.36800000000005</v>
      </c>
      <c r="P129" s="27" t="str">
        <f t="shared" si="42"/>
        <v>D</v>
      </c>
      <c r="Q129" s="28" t="str">
        <f t="shared" si="43"/>
        <v>D</v>
      </c>
      <c r="R129" s="28" t="str">
        <f t="shared" si="44"/>
        <v>D</v>
      </c>
      <c r="S129" s="28" t="str">
        <f t="shared" si="45"/>
        <v>B</v>
      </c>
      <c r="T129" s="28" t="str">
        <f t="shared" si="46"/>
        <v>D</v>
      </c>
      <c r="U129" s="30" t="str">
        <f t="shared" si="47"/>
        <v>D</v>
      </c>
    </row>
    <row r="130" spans="1:21" s="19" customFormat="1">
      <c r="A130" s="20">
        <v>128</v>
      </c>
      <c r="B130" s="21" t="s">
        <v>102</v>
      </c>
      <c r="C130" s="22">
        <v>35166</v>
      </c>
      <c r="D130" s="23" t="s">
        <v>136</v>
      </c>
      <c r="E130" s="24">
        <v>180</v>
      </c>
      <c r="F130" s="25">
        <v>310</v>
      </c>
      <c r="G130" s="26">
        <v>18</v>
      </c>
      <c r="H130" s="25">
        <v>238</v>
      </c>
      <c r="I130" s="26">
        <v>10.89</v>
      </c>
      <c r="J130" s="27">
        <f t="shared" si="36"/>
        <v>28.8</v>
      </c>
      <c r="K130" s="28">
        <f t="shared" si="37"/>
        <v>69</v>
      </c>
      <c r="L130" s="28">
        <f t="shared" si="38"/>
        <v>31.959999999999994</v>
      </c>
      <c r="M130" s="28">
        <f t="shared" si="39"/>
        <v>19.200000000000003</v>
      </c>
      <c r="N130" s="28">
        <f t="shared" si="40"/>
        <v>27.896999999999991</v>
      </c>
      <c r="O130" s="29">
        <f t="shared" si="41"/>
        <v>176.85699999999997</v>
      </c>
      <c r="P130" s="27" t="str">
        <f t="shared" si="42"/>
        <v>D</v>
      </c>
      <c r="Q130" s="28" t="str">
        <f t="shared" si="43"/>
        <v>D</v>
      </c>
      <c r="R130" s="28" t="str">
        <f t="shared" si="44"/>
        <v>D</v>
      </c>
      <c r="S130" s="28" t="str">
        <f t="shared" si="45"/>
        <v>D</v>
      </c>
      <c r="T130" s="28" t="str">
        <f t="shared" si="46"/>
        <v>D</v>
      </c>
      <c r="U130" s="30" t="str">
        <f t="shared" si="47"/>
        <v>D</v>
      </c>
    </row>
    <row r="131" spans="1:21" s="19" customFormat="1" ht="13.8" thickBot="1">
      <c r="A131" s="31">
        <v>129</v>
      </c>
      <c r="B131" s="32" t="s">
        <v>101</v>
      </c>
      <c r="C131" s="33">
        <v>36482</v>
      </c>
      <c r="D131" s="34" t="s">
        <v>136</v>
      </c>
      <c r="E131" s="35">
        <v>180</v>
      </c>
      <c r="F131" s="36">
        <v>304</v>
      </c>
      <c r="G131" s="37">
        <v>17.399999999999999</v>
      </c>
      <c r="H131" s="36">
        <v>244</v>
      </c>
      <c r="I131" s="37">
        <v>10.89</v>
      </c>
      <c r="J131" s="38">
        <f t="shared" si="36"/>
        <v>28.8</v>
      </c>
      <c r="K131" s="39">
        <f t="shared" si="37"/>
        <v>41.4</v>
      </c>
      <c r="L131" s="39">
        <f t="shared" si="38"/>
        <v>27.879999999999985</v>
      </c>
      <c r="M131" s="39">
        <f t="shared" si="39"/>
        <v>28.8</v>
      </c>
      <c r="N131" s="39">
        <f t="shared" si="40"/>
        <v>27.896999999999991</v>
      </c>
      <c r="O131" s="40">
        <f t="shared" ref="O131:O162" si="48">SUM(J131:N131)</f>
        <v>154.77699999999999</v>
      </c>
      <c r="P131" s="38" t="str">
        <f t="shared" si="42"/>
        <v>D</v>
      </c>
      <c r="Q131" s="39" t="str">
        <f t="shared" si="43"/>
        <v>D</v>
      </c>
      <c r="R131" s="39" t="str">
        <f t="shared" si="44"/>
        <v>D</v>
      </c>
      <c r="S131" s="39" t="str">
        <f t="shared" si="45"/>
        <v>D</v>
      </c>
      <c r="T131" s="39" t="str">
        <f t="shared" si="46"/>
        <v>D</v>
      </c>
      <c r="U131" s="41" t="str">
        <f t="shared" si="47"/>
        <v>D</v>
      </c>
    </row>
  </sheetData>
  <sortState ref="B101:U122">
    <sortCondition descending="1" ref="O101:O122"/>
  </sortState>
  <mergeCells count="6">
    <mergeCell ref="P1:U1"/>
    <mergeCell ref="B1:B2"/>
    <mergeCell ref="C1:C2"/>
    <mergeCell ref="D1:D2"/>
    <mergeCell ref="E1:I1"/>
    <mergeCell ref="J1:O1"/>
  </mergeCells>
  <pageMargins left="0.31496062992125984" right="0.31496062992125984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ColWidth="9.109375" defaultRowHeight="13.2"/>
  <cols>
    <col min="1" max="1" width="15.88671875" style="54" bestFit="1" customWidth="1"/>
    <col min="2" max="2" width="9.109375" style="55"/>
    <col min="3" max="5" width="9.109375" style="54"/>
    <col min="6" max="6" width="11.33203125" style="54" customWidth="1"/>
    <col min="7" max="7" width="9.109375" style="54"/>
    <col min="8" max="8" width="12.6640625" style="54" bestFit="1" customWidth="1"/>
    <col min="9" max="9" width="9.109375" style="54"/>
    <col min="10" max="16384" width="9.109375" style="53"/>
  </cols>
  <sheetData>
    <row r="1" spans="1:9" ht="14.4">
      <c r="A1" s="56"/>
      <c r="B1" s="90">
        <v>7</v>
      </c>
      <c r="C1" s="90">
        <v>3</v>
      </c>
      <c r="D1" s="90">
        <v>1</v>
      </c>
      <c r="E1" s="90">
        <v>0</v>
      </c>
      <c r="F1" s="90"/>
      <c r="G1" s="56"/>
      <c r="H1" s="56"/>
      <c r="I1" s="53"/>
    </row>
    <row r="2" spans="1:9" ht="13.8" thickBot="1">
      <c r="A2" s="56"/>
      <c r="B2" s="56"/>
      <c r="C2" s="56"/>
      <c r="D2" s="56"/>
      <c r="E2" s="56"/>
      <c r="F2" s="56"/>
      <c r="G2" s="56"/>
      <c r="H2" s="56"/>
      <c r="I2" s="53"/>
    </row>
    <row r="3" spans="1:9" ht="37.5" customHeight="1" thickBot="1">
      <c r="A3" s="56"/>
      <c r="B3" s="89" t="s">
        <v>159</v>
      </c>
      <c r="C3" s="88" t="s">
        <v>158</v>
      </c>
      <c r="D3" s="88" t="s">
        <v>157</v>
      </c>
      <c r="E3" s="87" t="s">
        <v>156</v>
      </c>
      <c r="F3" s="86" t="s">
        <v>155</v>
      </c>
      <c r="G3" s="85" t="s">
        <v>154</v>
      </c>
      <c r="H3" s="84" t="s">
        <v>153</v>
      </c>
      <c r="I3" s="53"/>
    </row>
    <row r="4" spans="1:9" ht="18">
      <c r="A4" s="83" t="s">
        <v>135</v>
      </c>
      <c r="B4" s="82">
        <v>6</v>
      </c>
      <c r="C4" s="81">
        <v>6</v>
      </c>
      <c r="D4" s="81">
        <v>1</v>
      </c>
      <c r="E4" s="80"/>
      <c r="F4" s="79">
        <f>+SUM(B4:D4)</f>
        <v>13</v>
      </c>
      <c r="G4" s="78">
        <f>+SUMPRODUCT($B$1:$E$1,B4:E4)</f>
        <v>61</v>
      </c>
      <c r="H4" s="77">
        <f>G4*25/MAX($G$4:$G$15)</f>
        <v>25</v>
      </c>
      <c r="I4" s="53"/>
    </row>
    <row r="5" spans="1:9" ht="18">
      <c r="A5" s="73" t="s">
        <v>132</v>
      </c>
      <c r="B5" s="72">
        <v>3</v>
      </c>
      <c r="C5" s="71">
        <v>6</v>
      </c>
      <c r="D5" s="71">
        <v>3</v>
      </c>
      <c r="E5" s="70">
        <v>1</v>
      </c>
      <c r="F5" s="76">
        <f>+SUM(B5:D5)</f>
        <v>12</v>
      </c>
      <c r="G5" s="75">
        <f>+SUMPRODUCT($B$1:$E$1,B5:E5)</f>
        <v>42</v>
      </c>
      <c r="H5" s="74">
        <f>G5*25/MAX($G$4:$G$15)</f>
        <v>17.21311475409836</v>
      </c>
      <c r="I5" s="53"/>
    </row>
    <row r="6" spans="1:9" ht="18">
      <c r="A6" s="73" t="s">
        <v>134</v>
      </c>
      <c r="B6" s="72">
        <v>2</v>
      </c>
      <c r="C6" s="71">
        <v>7</v>
      </c>
      <c r="D6" s="71">
        <v>2</v>
      </c>
      <c r="E6" s="70">
        <v>1</v>
      </c>
      <c r="F6" s="76">
        <f>+SUM(B6:D6)</f>
        <v>11</v>
      </c>
      <c r="G6" s="75">
        <f>+SUMPRODUCT($B$1:$E$1,B6:E6)</f>
        <v>37</v>
      </c>
      <c r="H6" s="74">
        <f>G6*25/MAX($G$4:$G$15)</f>
        <v>15.163934426229508</v>
      </c>
      <c r="I6" s="53"/>
    </row>
    <row r="7" spans="1:9" ht="18">
      <c r="A7" s="73" t="s">
        <v>137</v>
      </c>
      <c r="B7" s="72">
        <v>3</v>
      </c>
      <c r="C7" s="71">
        <v>4</v>
      </c>
      <c r="D7" s="71">
        <v>1</v>
      </c>
      <c r="E7" s="70">
        <v>2</v>
      </c>
      <c r="F7" s="76">
        <f>+SUM(B7:D7)</f>
        <v>8</v>
      </c>
      <c r="G7" s="75">
        <f>+SUMPRODUCT($B$1:$E$1,B7:E7)</f>
        <v>34</v>
      </c>
      <c r="H7" s="74">
        <f>G7*25/MAX($G$4:$G$15)</f>
        <v>13.934426229508198</v>
      </c>
      <c r="I7" s="53"/>
    </row>
    <row r="8" spans="1:9" ht="18">
      <c r="A8" s="73" t="s">
        <v>131</v>
      </c>
      <c r="B8" s="72">
        <v>2</v>
      </c>
      <c r="C8" s="71">
        <v>5</v>
      </c>
      <c r="D8" s="71">
        <v>4</v>
      </c>
      <c r="E8" s="70">
        <v>1</v>
      </c>
      <c r="F8" s="76">
        <f>+SUM(B8:D8)</f>
        <v>11</v>
      </c>
      <c r="G8" s="75">
        <f>+SUMPRODUCT($B$1:$E$1,B8:E8)</f>
        <v>33</v>
      </c>
      <c r="H8" s="74">
        <f>G8*25/MAX($G$4:$G$15)</f>
        <v>13.524590163934427</v>
      </c>
      <c r="I8" s="53"/>
    </row>
    <row r="9" spans="1:9" ht="18">
      <c r="A9" s="73" t="s">
        <v>133</v>
      </c>
      <c r="B9" s="72">
        <v>2</v>
      </c>
      <c r="C9" s="71">
        <v>4</v>
      </c>
      <c r="D9" s="71">
        <v>5</v>
      </c>
      <c r="E9" s="70">
        <v>1</v>
      </c>
      <c r="F9" s="76">
        <f>+SUM(B9:D9)</f>
        <v>11</v>
      </c>
      <c r="G9" s="75">
        <f>+SUMPRODUCT($B$1:$E$1,B9:E9)</f>
        <v>31</v>
      </c>
      <c r="H9" s="74">
        <f>G9*25/MAX($G$4:$G$15)</f>
        <v>12.704918032786885</v>
      </c>
      <c r="I9" s="53"/>
    </row>
    <row r="10" spans="1:9" ht="18">
      <c r="A10" s="73" t="s">
        <v>136</v>
      </c>
      <c r="B10" s="72">
        <v>4</v>
      </c>
      <c r="C10" s="71"/>
      <c r="D10" s="71">
        <v>2</v>
      </c>
      <c r="E10" s="70">
        <v>4</v>
      </c>
      <c r="F10" s="76">
        <f>+SUM(B10:D10)</f>
        <v>6</v>
      </c>
      <c r="G10" s="75">
        <f>+SUMPRODUCT($B$1:$E$1,B10:E10)</f>
        <v>30</v>
      </c>
      <c r="H10" s="74">
        <f>G10*25/MAX($G$4:$G$15)</f>
        <v>12.295081967213115</v>
      </c>
      <c r="I10" s="53"/>
    </row>
    <row r="11" spans="1:9" ht="18">
      <c r="A11" s="73" t="s">
        <v>138</v>
      </c>
      <c r="B11" s="72">
        <v>2</v>
      </c>
      <c r="C11" s="71">
        <v>5</v>
      </c>
      <c r="D11" s="71"/>
      <c r="E11" s="70">
        <v>3</v>
      </c>
      <c r="F11" s="76">
        <f>+SUM(B11:D11)</f>
        <v>7</v>
      </c>
      <c r="G11" s="75">
        <f>+SUMPRODUCT($B$1:$E$1,B11:E11)</f>
        <v>29</v>
      </c>
      <c r="H11" s="74">
        <f>G11*25/MAX($G$4:$G$15)</f>
        <v>11.885245901639344</v>
      </c>
      <c r="I11" s="53"/>
    </row>
    <row r="12" spans="1:9" ht="18">
      <c r="A12" s="73" t="s">
        <v>130</v>
      </c>
      <c r="B12" s="72"/>
      <c r="C12" s="71">
        <v>3</v>
      </c>
      <c r="D12" s="71">
        <v>5</v>
      </c>
      <c r="E12" s="70">
        <v>3</v>
      </c>
      <c r="F12" s="76">
        <f>+SUM(B12:D12)</f>
        <v>8</v>
      </c>
      <c r="G12" s="75">
        <f>+SUMPRODUCT($B$1:$E$1,B12:E12)</f>
        <v>14</v>
      </c>
      <c r="H12" s="74">
        <f>G12*25/MAX($G$4:$G$15)</f>
        <v>5.7377049180327866</v>
      </c>
      <c r="I12" s="53"/>
    </row>
    <row r="13" spans="1:9" ht="18">
      <c r="A13" s="73" t="s">
        <v>56</v>
      </c>
      <c r="B13" s="72"/>
      <c r="C13" s="71">
        <v>4</v>
      </c>
      <c r="D13" s="71">
        <v>1</v>
      </c>
      <c r="E13" s="70">
        <v>5</v>
      </c>
      <c r="F13" s="76">
        <f>+SUM(B13:D13)</f>
        <v>5</v>
      </c>
      <c r="G13" s="75">
        <f>+SUMPRODUCT($B$1:$E$1,B13:E13)</f>
        <v>13</v>
      </c>
      <c r="H13" s="74">
        <f>G13*25/MAX($G$4:$G$15)</f>
        <v>5.3278688524590168</v>
      </c>
      <c r="I13" s="53"/>
    </row>
    <row r="14" spans="1:9" ht="18">
      <c r="A14" s="73" t="s">
        <v>139</v>
      </c>
      <c r="B14" s="72">
        <v>1</v>
      </c>
      <c r="C14" s="71"/>
      <c r="D14" s="71">
        <v>2</v>
      </c>
      <c r="E14" s="70">
        <v>7</v>
      </c>
      <c r="F14" s="76">
        <f>+SUM(B14:D14)</f>
        <v>3</v>
      </c>
      <c r="G14" s="75">
        <f>+SUMPRODUCT($B$1:$E$1,B14:E14)</f>
        <v>9</v>
      </c>
      <c r="H14" s="74">
        <f>G14*25/MAX($G$4:$G$15)</f>
        <v>3.6885245901639343</v>
      </c>
      <c r="I14" s="53"/>
    </row>
    <row r="15" spans="1:9" s="54" customFormat="1" ht="18.600000000000001" thickBot="1">
      <c r="A15" s="73" t="s">
        <v>122</v>
      </c>
      <c r="B15" s="72"/>
      <c r="C15" s="71">
        <v>2</v>
      </c>
      <c r="D15" s="71">
        <v>1</v>
      </c>
      <c r="E15" s="70">
        <v>3</v>
      </c>
      <c r="F15" s="69">
        <f>+SUM(B15:D15)</f>
        <v>3</v>
      </c>
      <c r="G15" s="68">
        <f>+SUMPRODUCT($B$1:$E$1,B15:E15)</f>
        <v>7</v>
      </c>
      <c r="H15" s="67">
        <f>G15*25/MAX($G$4:$G$15)</f>
        <v>2.8688524590163933</v>
      </c>
    </row>
    <row r="16" spans="1:9" s="54" customFormat="1">
      <c r="A16" s="66" t="s">
        <v>152</v>
      </c>
      <c r="B16" s="65">
        <f>+SUM(B4:B15)</f>
        <v>25</v>
      </c>
      <c r="C16" s="64">
        <f>+SUM(C4:C15)</f>
        <v>46</v>
      </c>
      <c r="D16" s="64">
        <f>+SUM(D4:D15)</f>
        <v>27</v>
      </c>
      <c r="E16" s="63">
        <f>+SUM(E4:E15)</f>
        <v>31</v>
      </c>
      <c r="F16" s="62"/>
      <c r="G16" s="56"/>
      <c r="H16" s="56"/>
    </row>
    <row r="17" spans="1:8" s="54" customFormat="1" ht="13.8" thickBot="1">
      <c r="A17" s="61"/>
      <c r="B17" s="60">
        <f>+B16/SUM($B$16:$E$16)</f>
        <v>0.19379844961240311</v>
      </c>
      <c r="C17" s="59">
        <f>+C16/SUM($B$16:$E$16)</f>
        <v>0.35658914728682173</v>
      </c>
      <c r="D17" s="59">
        <f>+D16/SUM($B$16:$E$16)</f>
        <v>0.20930232558139536</v>
      </c>
      <c r="E17" s="58">
        <f>+E16/SUM($B$16:$E$16)</f>
        <v>0.24031007751937986</v>
      </c>
      <c r="F17" s="57"/>
      <c r="G17" s="56"/>
      <c r="H17" s="56"/>
    </row>
  </sheetData>
  <sortState ref="A4:H15">
    <sortCondition descending="1" ref="H4:H15"/>
  </sortState>
  <mergeCells count="1">
    <mergeCell ref="A16:A1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hráči</vt:lpstr>
      <vt:lpstr>body družstva</vt:lpstr>
      <vt:lpstr>hráči!Názvy_tisku</vt:lpstr>
    </vt:vector>
  </TitlesOfParts>
  <Company>ČVS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ČVS</dc:creator>
  <cp:lastModifiedBy>Martin Lepic</cp:lastModifiedBy>
  <cp:lastPrinted>2015-09-26T08:35:53Z</cp:lastPrinted>
  <dcterms:created xsi:type="dcterms:W3CDTF">2005-03-15T17:03:55Z</dcterms:created>
  <dcterms:modified xsi:type="dcterms:W3CDTF">2015-09-26T08:44:05Z</dcterms:modified>
</cp:coreProperties>
</file>